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Z:\respaldo\CUENTAS\CUENTAS 2018\2018 CUENTAS NORMA\PUBLICACION TURNOS 2018\"/>
    </mc:Choice>
  </mc:AlternateContent>
  <bookViews>
    <workbookView xWindow="0" yWindow="0" windowWidth="24000" windowHeight="8835"/>
  </bookViews>
  <sheets>
    <sheet name="gstos grles vig 2018" sheetId="2" r:id="rId1"/>
    <sheet name="gstos grles SSF vig 2018" sheetId="10" r:id="rId2"/>
    <sheet name="gstos personal vig 2018" sheetId="11" r:id="rId3"/>
    <sheet name="Inversión vig 2018" sheetId="12" r:id="rId4"/>
    <sheet name="Reserva Psptal 2017" sheetId="13" r:id="rId5"/>
  </sheets>
  <definedNames>
    <definedName name="_xlnm._FilterDatabase" localSheetId="1" hidden="1">'gstos grles SSF vig 2018'!$A$10:$DE$14</definedName>
    <definedName name="_xlnm._FilterDatabase" localSheetId="0" hidden="1">'gstos grles vig 2018'!$A$10:$DE$15</definedName>
    <definedName name="_xlnm._FilterDatabase" localSheetId="2" hidden="1">'gstos personal vig 2018'!$A$10:$DE$14</definedName>
    <definedName name="_xlnm._FilterDatabase" localSheetId="3" hidden="1">'Inversión vig 2018'!$A$10:$DE$14</definedName>
    <definedName name="_xlnm._FilterDatabase" localSheetId="4" hidden="1">'Reserva Psptal 2017'!$A$10:$DE$14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3" l="1"/>
  <c r="J44" i="13"/>
  <c r="J42" i="13"/>
  <c r="J40" i="13"/>
  <c r="H40" i="13"/>
  <c r="J37" i="13"/>
  <c r="J35" i="13"/>
  <c r="J33" i="13"/>
  <c r="J32" i="13"/>
  <c r="J30" i="13"/>
  <c r="J28" i="13"/>
  <c r="J26" i="13"/>
  <c r="J23" i="13"/>
  <c r="J22" i="13"/>
  <c r="J14" i="13"/>
  <c r="J12" i="13"/>
  <c r="J11" i="13"/>
  <c r="A12" i="13"/>
  <c r="A13" i="13" s="1"/>
  <c r="A14" i="13" s="1"/>
  <c r="A15" i="13" s="1"/>
  <c r="A16" i="13" s="1"/>
  <c r="A17" i="13" s="1"/>
  <c r="A18" i="13" s="1"/>
  <c r="A19" i="13" s="1"/>
  <c r="A21" i="13" s="1"/>
  <c r="A22" i="13" s="1"/>
  <c r="A23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2" i="13" s="1"/>
  <c r="A43" i="13" s="1"/>
  <c r="A44" i="13" s="1"/>
  <c r="A45" i="13" s="1"/>
  <c r="A46" i="13" s="1"/>
  <c r="A47" i="13" s="1"/>
  <c r="H9" i="13"/>
  <c r="A12" i="12"/>
  <c r="A13" i="12" s="1"/>
  <c r="A14" i="12" s="1"/>
  <c r="A15" i="12" s="1"/>
  <c r="A16" i="12" s="1"/>
  <c r="A17" i="12" s="1"/>
  <c r="H9" i="12"/>
  <c r="J25" i="11"/>
  <c r="H25" i="11"/>
  <c r="J16" i="11"/>
  <c r="A12" i="1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12" i="10"/>
  <c r="A13" i="10" s="1"/>
  <c r="A14" i="10" s="1"/>
  <c r="A15" i="10" s="1"/>
  <c r="A16" i="10" s="1"/>
  <c r="A17" i="10" s="1"/>
  <c r="A22" i="2"/>
  <c r="A23" i="2" s="1"/>
  <c r="A24" i="2" s="1"/>
  <c r="A25" i="2" s="1"/>
  <c r="A26" i="2" s="1"/>
  <c r="A27" i="2" s="1"/>
  <c r="A28" i="2" s="1"/>
  <c r="A21" i="2"/>
  <c r="J19" i="2"/>
  <c r="J15" i="2"/>
  <c r="H15" i="2"/>
  <c r="H13" i="2"/>
  <c r="A12" i="2"/>
  <c r="A13" i="2" s="1"/>
  <c r="A14" i="2" s="1"/>
  <c r="A15" i="2" s="1"/>
  <c r="A16" i="2" s="1"/>
  <c r="A17" i="2" s="1"/>
  <c r="A18" i="2" s="1"/>
  <c r="A19" i="2" s="1"/>
  <c r="A20" i="2" l="1"/>
  <c r="H9" i="11"/>
  <c r="H9" i="10"/>
  <c r="H9" i="2" l="1"/>
</calcChain>
</file>

<file path=xl/sharedStrings.xml><?xml version="1.0" encoding="utf-8"?>
<sst xmlns="http://schemas.openxmlformats.org/spreadsheetml/2006/main" count="349" uniqueCount="207">
  <si>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</si>
  <si>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</si>
  <si>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</si>
  <si>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</si>
  <si>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</si>
  <si>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</si>
  <si>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</si>
  <si>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</si>
  <si>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</si>
  <si>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</si>
  <si>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</si>
  <si>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</si>
  <si>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</si>
  <si>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</si>
  <si>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</si>
  <si>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</si>
  <si>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</si>
  <si>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</si>
  <si>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</si>
  <si>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</si>
  <si>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</si>
  <si>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</si>
  <si>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ORDEN DE COMPRA # 18561</t>
  </si>
  <si>
    <t>AGENCIA GOLDTOUR</t>
  </si>
  <si>
    <t xml:space="preserve">INVERSIONES SARA DE COLOMBIA S.A.S. </t>
  </si>
  <si>
    <t>EDUARDO PEÑA E HIJOS</t>
  </si>
  <si>
    <t>SUZUKI</t>
  </si>
  <si>
    <t>CONSORCIO  HGA 149-2017</t>
  </si>
  <si>
    <t>06-1-10163-17</t>
  </si>
  <si>
    <t>06-1-10080-17</t>
  </si>
  <si>
    <t>MARCO TULIO GONZALEZ</t>
  </si>
  <si>
    <t>06-7-10132-17</t>
  </si>
  <si>
    <t>06-7-10133-17</t>
  </si>
  <si>
    <t>U T CHEVROLET DIRAF 2017</t>
  </si>
  <si>
    <t>06-1-10169-17</t>
  </si>
  <si>
    <t xml:space="preserve">ORDEN DE COMPRA # 21335 </t>
  </si>
  <si>
    <t>LADOINSA LABORES DOTACIONES INDUSTR SAS</t>
  </si>
  <si>
    <t>GASTOS GENERALES VIGENCIA 2018</t>
  </si>
  <si>
    <t>INVER. RESTREPO PEREA Y CIA SAS</t>
  </si>
  <si>
    <t>48-49-50-51-53-55-57-58-60-61-62-63-65-66</t>
  </si>
  <si>
    <t>ANULADO</t>
  </si>
  <si>
    <t>06-1-10164-17</t>
  </si>
  <si>
    <t>INMOB INVERMILENIUM</t>
  </si>
  <si>
    <t>06-7-10131-17</t>
  </si>
  <si>
    <r>
      <t xml:space="preserve">CONSORCIO DATACENTER 2017  </t>
    </r>
    <r>
      <rPr>
        <sz val="11"/>
        <color indexed="10"/>
        <rFont val="Calibri"/>
        <family val="2"/>
      </rPr>
      <t>P</t>
    </r>
    <r>
      <rPr>
        <sz val="11"/>
        <color rgb="FFFF0000"/>
        <rFont val="Calibri"/>
        <family val="2"/>
      </rPr>
      <t>AGO A  NOMBRE DE COMPUFACIL</t>
    </r>
  </si>
  <si>
    <t>3</t>
  </si>
  <si>
    <t>01-7-10001-18</t>
  </si>
  <si>
    <t>JENNY JOHANA OCMAPO CASATAÑEDA</t>
  </si>
  <si>
    <t>01-7-10002-18</t>
  </si>
  <si>
    <t>LUZ ANGELA GOMEZ AGUILERA</t>
  </si>
  <si>
    <t>01-7-10003-18</t>
  </si>
  <si>
    <t>MARIA ELIANA GUZMAN ORTIGOZA</t>
  </si>
  <si>
    <t>01-7-10004-18</t>
  </si>
  <si>
    <t>CAMILO ANDRES QUINTERO VITOLA</t>
  </si>
  <si>
    <t>01-7-10005-18</t>
  </si>
  <si>
    <t>ALIRIO BUSTOS VALENCIA</t>
  </si>
  <si>
    <t>01-7-10008-18</t>
  </si>
  <si>
    <t>CARLOS ALFREDO GUEVARA MORENO</t>
  </si>
  <si>
    <t>06-7-10001-18</t>
  </si>
  <si>
    <t>EDWIN ROBERTO DIAZ JIMENEZ</t>
  </si>
  <si>
    <t>NICOLAS ALEXANDER VALLEJO CORREA</t>
  </si>
  <si>
    <t>HERZAIN ALEXANDER CASTAÑEDA M</t>
  </si>
  <si>
    <t>01-7-10010-18</t>
  </si>
  <si>
    <t>PIER ANGELO RINCON GANTIVA</t>
  </si>
  <si>
    <t>01-7-10006-18</t>
  </si>
  <si>
    <t>MIGUEL ARNULFO GUTIRREZ AREVALO</t>
  </si>
  <si>
    <t>CRISTIAN FELIPE SALAZAR CASTILLA</t>
  </si>
  <si>
    <t>06-7-10003-18</t>
  </si>
  <si>
    <t>ROSA DE LOS ANGELES AYALA</t>
  </si>
  <si>
    <t>06-7-10006-18</t>
  </si>
  <si>
    <t>OSCAR DARÍO SASTOQUE SUAREZ</t>
  </si>
  <si>
    <t>01-7-10007-18</t>
  </si>
  <si>
    <t>06-7-10005-18</t>
  </si>
  <si>
    <t>JOSE LUIS ARIZA</t>
  </si>
  <si>
    <t>06-7-10002-18</t>
  </si>
  <si>
    <t>HUGO FERNANDO RIVERA MUÑOZ</t>
  </si>
  <si>
    <t>CTA COBRO 2</t>
  </si>
  <si>
    <t>ASIGNACION TURNOS - TRAMITE CUENTAS DE PROVEEDORES - PAGOS ABRIL 2018</t>
  </si>
  <si>
    <t>06-7-10117-17</t>
  </si>
  <si>
    <t>COLOMBIA TELECOMUNICACIONES</t>
  </si>
  <si>
    <t>55808-00000024645286</t>
  </si>
  <si>
    <t>06-7-10073-17</t>
  </si>
  <si>
    <t>55808-00000024382862</t>
  </si>
  <si>
    <t>175370-175369</t>
  </si>
  <si>
    <t>06-7-10119-17</t>
  </si>
  <si>
    <t>FIRMA E&amp;C INGENIEROS LTDA</t>
  </si>
  <si>
    <t>06-7-10105-17</t>
  </si>
  <si>
    <t>REIMPODIESEL SA.</t>
  </si>
  <si>
    <t>13089-13095</t>
  </si>
  <si>
    <t>78794 a79028</t>
  </si>
  <si>
    <t>62 a 80</t>
  </si>
  <si>
    <t>68 a 85</t>
  </si>
  <si>
    <t>06-8-10087-17</t>
  </si>
  <si>
    <t>CONSORCIO B&amp;B COLOMBIA</t>
  </si>
  <si>
    <t>10 NC #4-5</t>
  </si>
  <si>
    <r>
      <rPr>
        <sz val="11"/>
        <color rgb="FFFF0000"/>
        <rFont val="Calibri"/>
        <family val="2"/>
        <scheme val="minor"/>
      </rPr>
      <t>94118-</t>
    </r>
    <r>
      <rPr>
        <sz val="11"/>
        <rFont val="Calibri"/>
        <family val="2"/>
        <scheme val="minor"/>
      </rPr>
      <t>104718</t>
    </r>
  </si>
  <si>
    <t>ORDEN DE COMPRA # 19559</t>
  </si>
  <si>
    <t>ORGANIZACION TERPEL</t>
  </si>
  <si>
    <r>
      <rPr>
        <sz val="10"/>
        <color rgb="FFFF0000"/>
        <rFont val="Calibri"/>
        <family val="2"/>
        <scheme val="minor"/>
      </rPr>
      <t>95018-</t>
    </r>
    <r>
      <rPr>
        <sz val="10"/>
        <color theme="1"/>
        <rFont val="Calibri"/>
        <family val="2"/>
        <scheme val="minor"/>
      </rPr>
      <t>107618</t>
    </r>
  </si>
  <si>
    <t>3121-3125-3126-3128-3131-3132-3133-3134-3138-4693-6668-6670-6671-6672-6673-6671-667 nc # 314013-316439</t>
  </si>
  <si>
    <t>06-7-10145-17</t>
  </si>
  <si>
    <t>PENSEMOS S.A</t>
  </si>
  <si>
    <t>1904/2018</t>
  </si>
  <si>
    <t>06-7-10120-17</t>
  </si>
  <si>
    <t>ABCONTROL INGENIERIA</t>
  </si>
  <si>
    <r>
      <rPr>
        <sz val="11"/>
        <color rgb="FFFF0000"/>
        <rFont val="Calibri"/>
        <family val="2"/>
        <scheme val="minor"/>
      </rPr>
      <t>106218</t>
    </r>
    <r>
      <rPr>
        <sz val="11"/>
        <color theme="1"/>
        <rFont val="Calibri"/>
        <family val="2"/>
        <scheme val="minor"/>
      </rPr>
      <t>-107418</t>
    </r>
  </si>
  <si>
    <t>06-7-10104-17</t>
  </si>
  <si>
    <t>06-7-10009-18</t>
  </si>
  <si>
    <t>MOTOROLA SOLUTIONS</t>
  </si>
  <si>
    <t>ORDEN DE COMPRA # 24707</t>
  </si>
  <si>
    <t>ORACLE COLOMBIA LTDA</t>
  </si>
  <si>
    <t>06-7-10004-18</t>
  </si>
  <si>
    <t>CARLOS ENRIQUE GARAVITO ARIZ</t>
  </si>
  <si>
    <t>CTA COBRO 1-2</t>
  </si>
  <si>
    <t>CTA COBRO 3</t>
  </si>
  <si>
    <t>01-7-10014-18</t>
  </si>
  <si>
    <t>WIILIAM CRISTANCHO REY</t>
  </si>
  <si>
    <t>282-283-284</t>
  </si>
  <si>
    <t>ALBA LUZ MENDEZ PEREZ</t>
  </si>
  <si>
    <t>01-7-10015-18</t>
  </si>
  <si>
    <t>01-7-10013-18</t>
  </si>
  <si>
    <t>01-7-10011-18</t>
  </si>
  <si>
    <t>06-3-10057-17 adc #1</t>
  </si>
  <si>
    <t>CONSORCIO DIAZ CASTRILLON</t>
  </si>
  <si>
    <t>06-6-10030-17 adc  # 1</t>
  </si>
  <si>
    <t>FERNANDO RAMIREZ</t>
  </si>
  <si>
    <t>06-3-10013-17 adc # 1</t>
  </si>
  <si>
    <t>INGENIERIA DE PROYECTOS  S.A.S.</t>
  </si>
  <si>
    <t>06-6-10017-17</t>
  </si>
  <si>
    <t>URBANISCOM LTDA</t>
  </si>
  <si>
    <t>GASTOS PERSONAL VIGENCIA 2018</t>
  </si>
  <si>
    <t>INVERSIÓN VIGENCIA 2018</t>
  </si>
  <si>
    <t>GASTOS GENERALES SSF VIGENCIA 2018</t>
  </si>
  <si>
    <t>RESERVA PRESUPUESTAL VIGENCIA 2017</t>
  </si>
  <si>
    <t>06-2-10039-17 adc # 1</t>
  </si>
  <si>
    <t>EVERYTRADE</t>
  </si>
  <si>
    <t>2018/1872</t>
  </si>
  <si>
    <t>ORDEN DE COMPRA 23029</t>
  </si>
  <si>
    <t>SUMIMAS SAS</t>
  </si>
  <si>
    <t>36590-36591 ND # 82-81 NC # 685</t>
  </si>
  <si>
    <t>06-2-10126-17</t>
  </si>
  <si>
    <t>COMBINED SYSTEM INC</t>
  </si>
  <si>
    <t>2018-2466</t>
  </si>
  <si>
    <t>06-2-10162-17</t>
  </si>
  <si>
    <t>ARCHIVOS Y CARPETAS DE C/BIA</t>
  </si>
  <si>
    <t>11693 NC # 14</t>
  </si>
  <si>
    <t>ACUERDO DE VENTA # 004738</t>
  </si>
  <si>
    <t>MINISTER. DEFENSA ISRAEL</t>
  </si>
  <si>
    <t>5201700313-2017-700030</t>
  </si>
  <si>
    <t>06-2-10214-16 ADC # 1</t>
  </si>
  <si>
    <t xml:space="preserve">CONSORCIO STS-ITO </t>
  </si>
  <si>
    <t>7</t>
  </si>
  <si>
    <t>ORDEN DE COMPRA # 18955 adc # 1</t>
  </si>
  <si>
    <t>JEM SUPLLIES</t>
  </si>
  <si>
    <t xml:space="preserve">ORDEN DE COMPRA # 20802 </t>
  </si>
  <si>
    <t>MANUFACTRAS DELMYP SAS</t>
  </si>
  <si>
    <t>06-2-10096-17</t>
  </si>
  <si>
    <t>CONSORCIO DISLAR 2017</t>
  </si>
  <si>
    <t>06-2-10096-17 ADC # 1</t>
  </si>
  <si>
    <t xml:space="preserve">ORDEN DE COMPRA # 20801 </t>
  </si>
  <si>
    <t>06-2-10092-17</t>
  </si>
  <si>
    <t>SIG SAUER APODERADO ANCLA</t>
  </si>
  <si>
    <t>06-2-10090-17</t>
  </si>
  <si>
    <t>MODERLINE SAS</t>
  </si>
  <si>
    <r>
      <rPr>
        <sz val="11"/>
        <color rgb="FFFF0000"/>
        <rFont val="Calibri"/>
        <family val="2"/>
        <scheme val="minor"/>
      </rPr>
      <t>54218</t>
    </r>
    <r>
      <rPr>
        <sz val="11"/>
        <rFont val="Calibri"/>
        <family val="2"/>
        <scheme val="minor"/>
      </rPr>
      <t>-65818-65918</t>
    </r>
  </si>
  <si>
    <t>06-2-10090-17 ADC # 1</t>
  </si>
  <si>
    <r>
      <rPr>
        <sz val="11"/>
        <color rgb="FFFF0000"/>
        <rFont val="Calibri"/>
        <family val="2"/>
        <scheme val="minor"/>
      </rPr>
      <t>54318-</t>
    </r>
    <r>
      <rPr>
        <sz val="11"/>
        <rFont val="Calibri"/>
        <family val="2"/>
        <scheme val="minor"/>
      </rPr>
      <t>66218-66318</t>
    </r>
  </si>
  <si>
    <t>06-2-10090-17 ADC # 2</t>
  </si>
  <si>
    <t>06-3-10057-17</t>
  </si>
  <si>
    <t>06-6-10180-16</t>
  </si>
  <si>
    <t xml:space="preserve">CONSORCIO BS 16 </t>
  </si>
  <si>
    <t>06-3-10150-16</t>
  </si>
  <si>
    <t>CONSORCIO IGE</t>
  </si>
  <si>
    <t>06-6-10063-17</t>
  </si>
  <si>
    <t>CONSORCIO GENESIS</t>
  </si>
  <si>
    <t>A-08</t>
  </si>
  <si>
    <t>06-3-10069-17</t>
  </si>
  <si>
    <t>UNION TEMPORAL ORTEGA SIETE</t>
  </si>
  <si>
    <t>06-6-10054-17</t>
  </si>
  <si>
    <t>CONSORCIO OTUN</t>
  </si>
  <si>
    <t>06-6-10018-17</t>
  </si>
  <si>
    <t>CONSORCIO LA VEGA</t>
  </si>
  <si>
    <t>06-3-10015-17</t>
  </si>
  <si>
    <r>
      <t xml:space="preserve">CONSORCIO JASB  </t>
    </r>
    <r>
      <rPr>
        <sz val="10"/>
        <rFont val="Calibri"/>
        <family val="2"/>
        <scheme val="minor"/>
      </rPr>
      <t>A CUENTA DE JORGE A. SANCHEZ C</t>
    </r>
    <r>
      <rPr>
        <b/>
        <sz val="10"/>
        <rFont val="Calibri"/>
        <family val="2"/>
        <scheme val="minor"/>
      </rPr>
      <t>C# 79785874</t>
    </r>
  </si>
  <si>
    <t>CONSORCIO JASB</t>
  </si>
  <si>
    <t>06-6-10061-17</t>
  </si>
  <si>
    <t>CONSORCIO F3</t>
  </si>
  <si>
    <t>06-3-10060-17</t>
  </si>
  <si>
    <t>CONSORCIO SAN ANDRES 53</t>
  </si>
  <si>
    <t>06-6-10147-16</t>
  </si>
  <si>
    <t>CONSORCIO OBRAS SIBATE</t>
  </si>
  <si>
    <t>06-3-10143-16</t>
  </si>
  <si>
    <t>CONSORCIO BEDA</t>
  </si>
  <si>
    <r>
      <rPr>
        <sz val="11"/>
        <color rgb="FFFF0000"/>
        <rFont val="Calibri"/>
        <family val="2"/>
        <scheme val="minor"/>
      </rPr>
      <t>63818</t>
    </r>
    <r>
      <rPr>
        <sz val="11"/>
        <rFont val="Calibri"/>
        <family val="2"/>
        <scheme val="minor"/>
      </rPr>
      <t>-67118</t>
    </r>
  </si>
  <si>
    <t>06-3-10049-17</t>
  </si>
  <si>
    <t>CARLOS ARTURO  VERGARA NEGRETE</t>
  </si>
  <si>
    <t>06-6-10163-16</t>
  </si>
  <si>
    <t>CONSOR,SAN AGUSTIN</t>
  </si>
  <si>
    <t>34-35</t>
  </si>
  <si>
    <t>06-6-10163-16 ADC # 1</t>
  </si>
  <si>
    <t>06-6-10030-17</t>
  </si>
  <si>
    <t>06-3-10013-17</t>
  </si>
  <si>
    <t>06-6-10196-16</t>
  </si>
  <si>
    <r>
      <rPr>
        <sz val="11"/>
        <color rgb="FFFF0000"/>
        <rFont val="Calibri"/>
        <family val="2"/>
        <scheme val="minor"/>
      </rPr>
      <t>69018</t>
    </r>
    <r>
      <rPr>
        <sz val="11"/>
        <rFont val="Calibri"/>
        <family val="2"/>
        <scheme val="minor"/>
      </rPr>
      <t>-</t>
    </r>
    <r>
      <rPr>
        <sz val="11"/>
        <color rgb="FFFF0000"/>
        <rFont val="Calibri"/>
        <family val="2"/>
        <scheme val="minor"/>
      </rPr>
      <t>73418-</t>
    </r>
    <r>
      <rPr>
        <sz val="11"/>
        <rFont val="Calibri"/>
        <family val="2"/>
        <scheme val="minor"/>
      </rPr>
      <t>74118</t>
    </r>
  </si>
  <si>
    <t>06-3-10199-16</t>
  </si>
  <si>
    <t>CONSORC. CONSULTORES ANDINOS</t>
  </si>
  <si>
    <t>06-2-10101-17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</si>
</sst>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.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8.5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1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5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43" fontId="3" fillId="0" borderId="1" xfId="1" applyFont="1" applyFill="1" applyBorder="1"/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0" fontId="10" fillId="0" borderId="1" xfId="0" applyFont="1" applyFill="1" applyBorder="1"/>
    <xf numFmtId="43" fontId="3" fillId="0" borderId="0" xfId="27" applyFont="1" applyFill="1"/>
    <xf numFmtId="0" fontId="3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5" fontId="3" fillId="0" borderId="1" xfId="6" applyFont="1" applyFill="1" applyBorder="1"/>
    <xf numFmtId="0" fontId="0" fillId="0" borderId="0" xfId="0"/>
    <xf numFmtId="0" fontId="0" fillId="0" borderId="0" xfId="0" applyFill="1"/>
    <xf numFmtId="14" fontId="3" fillId="0" borderId="1" xfId="0" applyNumberFormat="1" applyFont="1" applyFill="1" applyBorder="1"/>
    <xf numFmtId="14" fontId="1" fillId="0" borderId="1" xfId="0" applyNumberFormat="1" applyFont="1" applyFill="1" applyBorder="1"/>
    <xf numFmtId="0" fontId="3" fillId="0" borderId="1" xfId="0" applyFont="1" applyFill="1" applyBorder="1"/>
    <xf numFmtId="15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0" fillId="0" borderId="1" xfId="0" applyFont="1" applyFill="1" applyBorder="1"/>
    <xf numFmtId="0" fontId="15" fillId="0" borderId="1" xfId="0" applyFont="1" applyFill="1" applyBorder="1" applyAlignment="1">
      <alignment horizontal="right"/>
    </xf>
    <xf numFmtId="43" fontId="3" fillId="0" borderId="1" xfId="1" applyNumberFormat="1" applyFont="1" applyFill="1" applyBorder="1" applyAlignment="1">
      <alignment horizontal="right"/>
    </xf>
    <xf numFmtId="0" fontId="0" fillId="0" borderId="1" xfId="941" quotePrefix="1" applyNumberFormat="1" applyFont="1" applyFill="1" applyBorder="1" applyAlignment="1">
      <alignment horizontal="center"/>
    </xf>
    <xf numFmtId="167" fontId="3" fillId="0" borderId="1" xfId="941" applyNumberFormat="1" applyFont="1" applyFill="1" applyBorder="1" applyAlignment="1">
      <alignment horizontal="right"/>
    </xf>
    <xf numFmtId="0" fontId="0" fillId="0" borderId="1" xfId="941" quotePrefix="1" applyNumberFormat="1" applyFont="1" applyFill="1" applyBorder="1" applyAlignment="1">
      <alignment horizontal="center" wrapText="1"/>
    </xf>
    <xf numFmtId="43" fontId="0" fillId="0" borderId="1" xfId="1" applyNumberFormat="1" applyFont="1" applyFill="1" applyBorder="1" applyAlignment="1">
      <alignment horizontal="right"/>
    </xf>
    <xf numFmtId="167" fontId="0" fillId="0" borderId="1" xfId="941" applyNumberFormat="1" applyFont="1" applyFill="1" applyBorder="1" applyAlignment="1">
      <alignment horizontal="right"/>
    </xf>
    <xf numFmtId="0" fontId="3" fillId="3" borderId="1" xfId="0" applyFont="1" applyFill="1" applyBorder="1"/>
    <xf numFmtId="15" fontId="3" fillId="3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/>
    <xf numFmtId="43" fontId="14" fillId="0" borderId="0" xfId="1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166" fontId="0" fillId="0" borderId="1" xfId="4" applyFont="1" applyFill="1" applyBorder="1"/>
    <xf numFmtId="0" fontId="3" fillId="0" borderId="1" xfId="0" applyFont="1" applyFill="1" applyBorder="1" applyAlignment="1">
      <alignment horizontal="left" vertical="center"/>
    </xf>
    <xf numFmtId="166" fontId="3" fillId="0" borderId="1" xfId="4" applyFont="1" applyFill="1" applyBorder="1"/>
    <xf numFmtId="0" fontId="0" fillId="5" borderId="0" xfId="0" applyFill="1"/>
    <xf numFmtId="15" fontId="0" fillId="0" borderId="1" xfId="0" applyNumberFormat="1" applyFont="1" applyFill="1" applyBorder="1" applyAlignment="1">
      <alignment wrapText="1"/>
    </xf>
    <xf numFmtId="0" fontId="3" fillId="0" borderId="1" xfId="941" quotePrefix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1" xfId="94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/>
    </xf>
    <xf numFmtId="0" fontId="20" fillId="3" borderId="1" xfId="0" applyFont="1" applyFill="1" applyBorder="1"/>
    <xf numFmtId="0" fontId="20" fillId="3" borderId="1" xfId="0" applyFont="1" applyFill="1" applyBorder="1" applyAlignment="1">
      <alignment vertical="center"/>
    </xf>
    <xf numFmtId="43" fontId="3" fillId="3" borderId="1" xfId="1" applyFont="1" applyFill="1" applyBorder="1"/>
    <xf numFmtId="0" fontId="3" fillId="3" borderId="1" xfId="0" quotePrefix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/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/>
    <xf numFmtId="167" fontId="0" fillId="3" borderId="1" xfId="94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5" fontId="3" fillId="3" borderId="1" xfId="0" applyNumberFormat="1" applyFont="1" applyFill="1" applyBorder="1"/>
    <xf numFmtId="0" fontId="0" fillId="3" borderId="1" xfId="941" quotePrefix="1" applyNumberFormat="1" applyFont="1" applyFill="1" applyBorder="1" applyAlignment="1">
      <alignment horizontal="center"/>
    </xf>
    <xf numFmtId="14" fontId="0" fillId="3" borderId="1" xfId="0" applyNumberFormat="1" applyFont="1" applyFill="1" applyBorder="1"/>
    <xf numFmtId="0" fontId="0" fillId="3" borderId="1" xfId="0" applyFont="1" applyFill="1" applyBorder="1" applyAlignment="1">
      <alignment horizontal="right"/>
    </xf>
    <xf numFmtId="0" fontId="3" fillId="8" borderId="1" xfId="0" applyFont="1" applyFill="1" applyBorder="1"/>
    <xf numFmtId="15" fontId="3" fillId="8" borderId="1" xfId="0" applyNumberFormat="1" applyFont="1" applyFill="1" applyBorder="1" applyAlignment="1">
      <alignment wrapText="1"/>
    </xf>
    <xf numFmtId="0" fontId="3" fillId="8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/>
    </xf>
    <xf numFmtId="41" fontId="3" fillId="8" borderId="1" xfId="941" applyFont="1" applyFill="1" applyBorder="1" applyAlignment="1">
      <alignment horizontal="right"/>
    </xf>
    <xf numFmtId="0" fontId="3" fillId="8" borderId="1" xfId="0" quotePrefix="1" applyFont="1" applyFill="1" applyBorder="1" applyAlignment="1">
      <alignment horizontal="center"/>
    </xf>
    <xf numFmtId="166" fontId="3" fillId="8" borderId="1" xfId="4" applyFont="1" applyFill="1" applyBorder="1"/>
    <xf numFmtId="14" fontId="0" fillId="8" borderId="1" xfId="0" applyNumberFormat="1" applyFont="1" applyFill="1" applyBorder="1"/>
    <xf numFmtId="43" fontId="3" fillId="8" borderId="1" xfId="1" applyFont="1" applyFill="1" applyBorder="1" applyAlignment="1">
      <alignment horizontal="right"/>
    </xf>
    <xf numFmtId="14" fontId="0" fillId="8" borderId="1" xfId="0" applyNumberFormat="1" applyFill="1" applyBorder="1"/>
    <xf numFmtId="43" fontId="3" fillId="8" borderId="1" xfId="1" applyFont="1" applyFill="1" applyBorder="1"/>
    <xf numFmtId="0" fontId="3" fillId="8" borderId="1" xfId="0" applyFont="1" applyFill="1" applyBorder="1" applyAlignment="1">
      <alignment horizontal="left" vertical="center"/>
    </xf>
    <xf numFmtId="167" fontId="3" fillId="8" borderId="1" xfId="941" applyNumberFormat="1" applyFont="1" applyFill="1" applyBorder="1" applyAlignment="1">
      <alignment horizontal="right"/>
    </xf>
    <xf numFmtId="0" fontId="3" fillId="8" borderId="1" xfId="941" quotePrefix="1" applyNumberFormat="1" applyFont="1" applyFill="1" applyBorder="1" applyAlignment="1">
      <alignment horizontal="center"/>
    </xf>
    <xf numFmtId="44" fontId="3" fillId="8" borderId="1" xfId="17" applyFont="1" applyFill="1" applyBorder="1"/>
    <xf numFmtId="14" fontId="3" fillId="8" borderId="1" xfId="0" applyNumberFormat="1" applyFont="1" applyFill="1" applyBorder="1"/>
    <xf numFmtId="0" fontId="0" fillId="8" borderId="1" xfId="0" applyFont="1" applyFill="1" applyBorder="1"/>
    <xf numFmtId="0" fontId="0" fillId="8" borderId="1" xfId="0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right"/>
    </xf>
    <xf numFmtId="41" fontId="0" fillId="8" borderId="1" xfId="941" applyFont="1" applyFill="1" applyBorder="1" applyAlignment="1">
      <alignment horizontal="right"/>
    </xf>
    <xf numFmtId="0" fontId="0" fillId="8" borderId="1" xfId="0" quotePrefix="1" applyFont="1" applyFill="1" applyBorder="1" applyAlignment="1">
      <alignment horizontal="center"/>
    </xf>
    <xf numFmtId="14" fontId="0" fillId="8" borderId="1" xfId="0" applyNumberFormat="1" applyFont="1" applyFill="1" applyBorder="1" applyAlignment="1">
      <alignment horizontal="right"/>
    </xf>
    <xf numFmtId="43" fontId="0" fillId="8" borderId="1" xfId="1" applyFont="1" applyFill="1" applyBorder="1" applyAlignment="1">
      <alignment horizontal="right"/>
    </xf>
    <xf numFmtId="15" fontId="3" fillId="8" borderId="1" xfId="0" applyNumberFormat="1" applyFont="1" applyFill="1" applyBorder="1"/>
    <xf numFmtId="0" fontId="22" fillId="8" borderId="1" xfId="0" applyFont="1" applyFill="1" applyBorder="1" applyAlignment="1">
      <alignment wrapText="1"/>
    </xf>
    <xf numFmtId="1" fontId="0" fillId="8" borderId="1" xfId="0" quotePrefix="1" applyNumberFormat="1" applyFont="1" applyFill="1" applyBorder="1" applyAlignment="1">
      <alignment horizontal="center"/>
    </xf>
    <xf numFmtId="15" fontId="3" fillId="0" borderId="1" xfId="0" applyNumberFormat="1" applyFont="1" applyFill="1" applyBorder="1" applyAlignment="1">
      <alignment horizontal="right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15" fillId="0" borderId="3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1" fontId="0" fillId="0" borderId="1" xfId="941" applyNumberFormat="1" applyFont="1" applyFill="1" applyBorder="1" applyAlignment="1">
      <alignment horizontal="center"/>
    </xf>
    <xf numFmtId="44" fontId="0" fillId="0" borderId="1" xfId="3509" applyFont="1" applyFill="1" applyBorder="1" applyAlignment="1">
      <alignment horizontal="right"/>
    </xf>
    <xf numFmtId="14" fontId="1" fillId="9" borderId="1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22" fillId="0" borderId="1" xfId="0" applyFont="1" applyFill="1" applyBorder="1" applyAlignment="1">
      <alignment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right" wrapText="1"/>
    </xf>
    <xf numFmtId="0" fontId="22" fillId="0" borderId="1" xfId="0" applyFont="1" applyFill="1" applyBorder="1" applyAlignment="1">
      <alignment horizontal="right"/>
    </xf>
    <xf numFmtId="167" fontId="22" fillId="0" borderId="1" xfId="941" applyNumberFormat="1" applyFont="1" applyFill="1" applyBorder="1" applyAlignment="1">
      <alignment horizontal="right"/>
    </xf>
    <xf numFmtId="0" fontId="22" fillId="0" borderId="1" xfId="941" applyNumberFormat="1" applyFont="1" applyFill="1" applyBorder="1" applyAlignment="1">
      <alignment horizontal="center" wrapText="1"/>
    </xf>
    <xf numFmtId="43" fontId="15" fillId="0" borderId="1" xfId="1" applyNumberFormat="1" applyFont="1" applyFill="1" applyBorder="1" applyAlignment="1">
      <alignment horizontal="right"/>
    </xf>
    <xf numFmtId="14" fontId="0" fillId="9" borderId="1" xfId="0" applyNumberFormat="1" applyFont="1" applyFill="1" applyBorder="1" applyAlignment="1">
      <alignment horizontal="right"/>
    </xf>
    <xf numFmtId="14" fontId="3" fillId="9" borderId="1" xfId="0" applyNumberFormat="1" applyFont="1" applyFill="1" applyBorder="1"/>
    <xf numFmtId="44" fontId="0" fillId="0" borderId="2" xfId="17" applyFont="1" applyFill="1" applyBorder="1"/>
    <xf numFmtId="43" fontId="0" fillId="0" borderId="2" xfId="1" applyNumberFormat="1" applyFont="1" applyFill="1" applyBorder="1" applyAlignment="1">
      <alignment horizontal="right"/>
    </xf>
    <xf numFmtId="0" fontId="15" fillId="0" borderId="1" xfId="0" applyFont="1" applyFill="1" applyBorder="1"/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0" fillId="3" borderId="1" xfId="941" quotePrefix="1" applyNumberFormat="1" applyFont="1" applyFill="1" applyBorder="1" applyAlignment="1">
      <alignment horizontal="center" wrapText="1"/>
    </xf>
    <xf numFmtId="166" fontId="0" fillId="3" borderId="1" xfId="4" applyFont="1" applyFill="1" applyBorder="1"/>
    <xf numFmtId="0" fontId="1" fillId="9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167" fontId="3" fillId="3" borderId="1" xfId="941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4" fontId="0" fillId="9" borderId="1" xfId="0" applyNumberFormat="1" applyFont="1" applyFill="1" applyBorder="1"/>
    <xf numFmtId="0" fontId="22" fillId="3" borderId="1" xfId="0" applyFont="1" applyFill="1" applyBorder="1" applyAlignment="1">
      <alignment horizontal="left" vertical="center"/>
    </xf>
    <xf numFmtId="14" fontId="22" fillId="3" borderId="1" xfId="0" applyNumberFormat="1" applyFont="1" applyFill="1" applyBorder="1" applyAlignment="1">
      <alignment wrapText="1"/>
    </xf>
    <xf numFmtId="0" fontId="22" fillId="3" borderId="1" xfId="0" applyFont="1" applyFill="1" applyBorder="1"/>
    <xf numFmtId="0" fontId="20" fillId="3" borderId="1" xfId="0" applyFont="1" applyFill="1" applyBorder="1" applyAlignment="1">
      <alignment horizontal="right" vertical="center"/>
    </xf>
    <xf numFmtId="166" fontId="1" fillId="3" borderId="1" xfId="4" applyFont="1" applyFill="1" applyBorder="1"/>
    <xf numFmtId="0" fontId="0" fillId="9" borderId="1" xfId="0" applyFont="1" applyFill="1" applyBorder="1"/>
    <xf numFmtId="0" fontId="21" fillId="3" borderId="1" xfId="0" applyFont="1" applyFill="1" applyBorder="1" applyAlignment="1">
      <alignment horizontal="left" vertical="center"/>
    </xf>
    <xf numFmtId="166" fontId="0" fillId="9" borderId="1" xfId="4" applyFont="1" applyFill="1" applyBorder="1"/>
    <xf numFmtId="166" fontId="3" fillId="9" borderId="1" xfId="4" applyFont="1" applyFill="1" applyBorder="1"/>
    <xf numFmtId="14" fontId="0" fillId="0" borderId="1" xfId="0" applyNumberFormat="1" applyFont="1" applyFill="1" applyBorder="1" applyAlignment="1">
      <alignment horizontal="right"/>
    </xf>
    <xf numFmtId="0" fontId="3" fillId="9" borderId="1" xfId="0" applyFont="1" applyFill="1" applyBorder="1"/>
    <xf numFmtId="14" fontId="0" fillId="9" borderId="1" xfId="0" applyNumberFormat="1" applyFill="1" applyBorder="1"/>
    <xf numFmtId="14" fontId="0" fillId="9" borderId="1" xfId="0" applyNumberFormat="1" applyFill="1" applyBorder="1" applyAlignment="1">
      <alignment horizontal="right"/>
    </xf>
    <xf numFmtId="14" fontId="0" fillId="8" borderId="1" xfId="0" applyNumberFormat="1" applyFill="1" applyBorder="1" applyAlignment="1">
      <alignment horizontal="right"/>
    </xf>
    <xf numFmtId="0" fontId="0" fillId="9" borderId="1" xfId="0" applyFont="1" applyFill="1" applyBorder="1" applyAlignment="1">
      <alignment horizontal="left" vertical="center"/>
    </xf>
    <xf numFmtId="15" fontId="3" fillId="9" borderId="1" xfId="0" applyNumberFormat="1" applyFont="1" applyFill="1" applyBorder="1"/>
    <xf numFmtId="0" fontId="3" fillId="9" borderId="1" xfId="0" applyFont="1" applyFill="1" applyBorder="1" applyAlignment="1">
      <alignment horizontal="right" vertical="center"/>
    </xf>
    <xf numFmtId="0" fontId="2" fillId="9" borderId="1" xfId="0" quotePrefix="1" applyFont="1" applyFill="1" applyBorder="1" applyAlignment="1">
      <alignment horizontal="center"/>
    </xf>
    <xf numFmtId="43" fontId="3" fillId="9" borderId="1" xfId="1" applyFont="1" applyFill="1" applyBorder="1"/>
    <xf numFmtId="0" fontId="3" fillId="9" borderId="1" xfId="0" applyFont="1" applyFill="1" applyBorder="1" applyAlignment="1">
      <alignment horizontal="left" vertical="center"/>
    </xf>
    <xf numFmtId="15" fontId="3" fillId="9" borderId="1" xfId="0" applyNumberFormat="1" applyFont="1" applyFill="1" applyBorder="1" applyAlignment="1">
      <alignment horizontal="right"/>
    </xf>
    <xf numFmtId="0" fontId="3" fillId="9" borderId="1" xfId="0" applyFont="1" applyFill="1" applyBorder="1" applyAlignment="1">
      <alignment horizontal="right"/>
    </xf>
    <xf numFmtId="43" fontId="3" fillId="9" borderId="1" xfId="1" applyFont="1" applyFill="1" applyBorder="1" applyAlignment="1">
      <alignment horizontal="right"/>
    </xf>
    <xf numFmtId="0" fontId="3" fillId="9" borderId="1" xfId="0" quotePrefix="1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right"/>
    </xf>
    <xf numFmtId="0" fontId="0" fillId="9" borderId="1" xfId="0" applyFont="1" applyFill="1" applyBorder="1" applyAlignment="1">
      <alignment wrapText="1"/>
    </xf>
    <xf numFmtId="165" fontId="3" fillId="9" borderId="1" xfId="6" applyFont="1" applyFill="1" applyBorder="1"/>
    <xf numFmtId="0" fontId="0" fillId="9" borderId="1" xfId="0" applyFont="1" applyFill="1" applyBorder="1" applyAlignment="1">
      <alignment horizontal="right"/>
    </xf>
    <xf numFmtId="43" fontId="0" fillId="9" borderId="1" xfId="1" applyFont="1" applyFill="1" applyBorder="1" applyAlignment="1">
      <alignment horizontal="right"/>
    </xf>
    <xf numFmtId="14" fontId="1" fillId="8" borderId="1" xfId="0" applyNumberFormat="1" applyFont="1" applyFill="1" applyBorder="1"/>
    <xf numFmtId="14" fontId="1" fillId="9" borderId="1" xfId="0" applyNumberFormat="1" applyFont="1" applyFill="1" applyBorder="1" applyAlignment="1">
      <alignment horizontal="right"/>
    </xf>
    <xf numFmtId="0" fontId="15" fillId="0" borderId="3" xfId="0" applyFont="1" applyFill="1" applyBorder="1" applyAlignment="1"/>
    <xf numFmtId="0" fontId="0" fillId="0" borderId="1" xfId="0" quotePrefix="1" applyFont="1" applyFill="1" applyBorder="1" applyAlignment="1">
      <alignment horizontal="center" vertical="center" wrapText="1"/>
    </xf>
    <xf numFmtId="14" fontId="3" fillId="8" borderId="1" xfId="1" applyNumberFormat="1" applyFont="1" applyFill="1" applyBorder="1" applyAlignment="1">
      <alignment horizontal="right"/>
    </xf>
    <xf numFmtId="0" fontId="1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43" fontId="1" fillId="3" borderId="1" xfId="1" applyFont="1" applyFill="1" applyBorder="1" applyAlignment="1">
      <alignment horizontal="right"/>
    </xf>
    <xf numFmtId="0" fontId="0" fillId="3" borderId="1" xfId="0" quotePrefix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" fillId="0" borderId="1" xfId="0" applyFont="1" applyFill="1" applyBorder="1"/>
    <xf numFmtId="0" fontId="19" fillId="0" borderId="1" xfId="0" applyFont="1" applyBorder="1"/>
    <xf numFmtId="0" fontId="2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166" fontId="22" fillId="0" borderId="1" xfId="4" applyFont="1" applyFill="1" applyBorder="1"/>
    <xf numFmtId="14" fontId="16" fillId="8" borderId="1" xfId="0" applyNumberFormat="1" applyFont="1" applyFill="1" applyBorder="1"/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43" fontId="3" fillId="0" borderId="1" xfId="1" applyFont="1" applyFill="1" applyBorder="1" applyAlignment="1">
      <alignment horizontal="right"/>
    </xf>
    <xf numFmtId="166" fontId="20" fillId="0" borderId="1" xfId="4" applyFont="1" applyFill="1" applyBorder="1"/>
    <xf numFmtId="0" fontId="27" fillId="3" borderId="1" xfId="0" applyFont="1" applyFill="1" applyBorder="1" applyAlignment="1">
      <alignment wrapText="1"/>
    </xf>
    <xf numFmtId="165" fontId="26" fillId="3" borderId="1" xfId="6" applyFont="1" applyFill="1" applyBorder="1"/>
    <xf numFmtId="0" fontId="18" fillId="3" borderId="1" xfId="0" applyFont="1" applyFill="1" applyBorder="1" applyAlignment="1">
      <alignment horizontal="right" wrapText="1"/>
    </xf>
    <xf numFmtId="0" fontId="0" fillId="3" borderId="1" xfId="0" quotePrefix="1" applyFont="1" applyFill="1" applyBorder="1" applyAlignment="1">
      <alignment horizontal="center"/>
    </xf>
    <xf numFmtId="165" fontId="16" fillId="3" borderId="1" xfId="6" applyFont="1" applyFill="1" applyBorder="1" applyAlignment="1">
      <alignment horizontal="center"/>
    </xf>
    <xf numFmtId="0" fontId="21" fillId="0" borderId="1" xfId="0" applyFont="1" applyFill="1" applyBorder="1" applyAlignment="1">
      <alignment wrapText="1"/>
    </xf>
    <xf numFmtId="165" fontId="26" fillId="0" borderId="1" xfId="6" applyFont="1" applyFill="1" applyBorder="1"/>
    <xf numFmtId="0" fontId="18" fillId="0" borderId="1" xfId="0" applyFont="1" applyFill="1" applyBorder="1" applyAlignment="1">
      <alignment horizontal="right" wrapText="1"/>
    </xf>
    <xf numFmtId="167" fontId="1" fillId="0" borderId="1" xfId="941" applyNumberFormat="1" applyFont="1" applyFill="1" applyBorder="1"/>
    <xf numFmtId="167" fontId="16" fillId="0" borderId="1" xfId="941" applyNumberFormat="1" applyFont="1" applyFill="1" applyBorder="1" applyAlignment="1">
      <alignment horizontal="center"/>
    </xf>
    <xf numFmtId="165" fontId="3" fillId="0" borderId="1" xfId="6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43" fontId="3" fillId="3" borderId="1" xfId="1" applyFont="1" applyFill="1" applyBorder="1" applyAlignment="1">
      <alignment horizontal="center"/>
    </xf>
    <xf numFmtId="0" fontId="0" fillId="3" borderId="1" xfId="0" quotePrefix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center"/>
    </xf>
    <xf numFmtId="43" fontId="3" fillId="3" borderId="1" xfId="1" applyFont="1" applyFill="1" applyBorder="1" applyAlignment="1">
      <alignment horizontal="right"/>
    </xf>
    <xf numFmtId="165" fontId="3" fillId="3" borderId="1" xfId="6" applyFont="1" applyFill="1" applyBorder="1" applyAlignment="1">
      <alignment horizontal="center"/>
    </xf>
    <xf numFmtId="0" fontId="15" fillId="0" borderId="8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0" fontId="3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right"/>
    </xf>
    <xf numFmtId="0" fontId="16" fillId="9" borderId="1" xfId="0" applyFont="1" applyFill="1" applyBorder="1" applyAlignment="1">
      <alignment wrapText="1"/>
    </xf>
    <xf numFmtId="43" fontId="3" fillId="9" borderId="1" xfId="3508" applyFont="1" applyFill="1" applyBorder="1"/>
    <xf numFmtId="43" fontId="0" fillId="9" borderId="1" xfId="3508" applyNumberFormat="1" applyFont="1" applyFill="1" applyBorder="1" applyAlignment="1">
      <alignment horizontal="right"/>
    </xf>
    <xf numFmtId="0" fontId="0" fillId="9" borderId="1" xfId="0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/>
    </xf>
    <xf numFmtId="0" fontId="3" fillId="9" borderId="2" xfId="0" applyFont="1" applyFill="1" applyBorder="1"/>
    <xf numFmtId="0" fontId="15" fillId="9" borderId="1" xfId="0" quotePrefix="1" applyFont="1" applyFill="1" applyBorder="1" applyAlignment="1">
      <alignment horizontal="center"/>
    </xf>
    <xf numFmtId="0" fontId="16" fillId="9" borderId="2" xfId="0" applyFont="1" applyFill="1" applyBorder="1" applyAlignment="1">
      <alignment wrapText="1"/>
    </xf>
    <xf numFmtId="0" fontId="28" fillId="9" borderId="1" xfId="0" applyFont="1" applyFill="1" applyBorder="1" applyAlignment="1">
      <alignment wrapText="1"/>
    </xf>
    <xf numFmtId="0" fontId="16" fillId="9" borderId="1" xfId="0" applyFont="1" applyFill="1" applyBorder="1"/>
    <xf numFmtId="0" fontId="16" fillId="9" borderId="1" xfId="0" applyFont="1" applyFill="1" applyBorder="1" applyAlignment="1">
      <alignment horizontal="right" wrapText="1"/>
    </xf>
    <xf numFmtId="0" fontId="16" fillId="9" borderId="1" xfId="0" applyFont="1" applyFill="1" applyBorder="1" applyAlignment="1">
      <alignment horizontal="right"/>
    </xf>
    <xf numFmtId="43" fontId="16" fillId="9" borderId="1" xfId="1" applyFont="1" applyFill="1" applyBorder="1" applyAlignment="1">
      <alignment horizontal="right"/>
    </xf>
    <xf numFmtId="0" fontId="16" fillId="9" borderId="1" xfId="0" applyFont="1" applyFill="1" applyBorder="1" applyAlignment="1">
      <alignment horizontal="center"/>
    </xf>
    <xf numFmtId="43" fontId="0" fillId="9" borderId="1" xfId="1" applyFont="1" applyFill="1" applyBorder="1"/>
    <xf numFmtId="0" fontId="0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center" wrapText="1"/>
    </xf>
    <xf numFmtId="167" fontId="3" fillId="9" borderId="1" xfId="0" applyNumberFormat="1" applyFont="1" applyFill="1" applyBorder="1"/>
    <xf numFmtId="0" fontId="20" fillId="9" borderId="1" xfId="0" applyFont="1" applyFill="1" applyBorder="1" applyAlignment="1">
      <alignment horizontal="right" wrapText="1"/>
    </xf>
    <xf numFmtId="0" fontId="20" fillId="9" borderId="1" xfId="0" applyFont="1" applyFill="1" applyBorder="1" applyAlignment="1">
      <alignment horizontal="left" vertical="center"/>
    </xf>
    <xf numFmtId="0" fontId="20" fillId="9" borderId="1" xfId="0" applyFont="1" applyFill="1" applyBorder="1"/>
    <xf numFmtId="0" fontId="27" fillId="9" borderId="1" xfId="0" applyFont="1" applyFill="1" applyBorder="1" applyAlignment="1">
      <alignment wrapText="1"/>
    </xf>
    <xf numFmtId="0" fontId="3" fillId="9" borderId="3" xfId="0" applyFont="1" applyFill="1" applyBorder="1" applyAlignment="1">
      <alignment horizontal="right"/>
    </xf>
    <xf numFmtId="15" fontId="3" fillId="9" borderId="3" xfId="0" applyNumberFormat="1" applyFont="1" applyFill="1" applyBorder="1" applyAlignment="1">
      <alignment horizontal="right"/>
    </xf>
    <xf numFmtId="165" fontId="26" fillId="9" borderId="1" xfId="6" applyFont="1" applyFill="1" applyBorder="1"/>
    <xf numFmtId="0" fontId="18" fillId="9" borderId="1" xfId="0" applyFont="1" applyFill="1" applyBorder="1" applyAlignment="1">
      <alignment horizontal="right" wrapText="1"/>
    </xf>
    <xf numFmtId="0" fontId="3" fillId="9" borderId="5" xfId="0" applyFont="1" applyFill="1" applyBorder="1" applyAlignment="1">
      <alignment horizontal="right"/>
    </xf>
    <xf numFmtId="15" fontId="3" fillId="9" borderId="5" xfId="0" applyNumberFormat="1" applyFont="1" applyFill="1" applyBorder="1" applyAlignment="1">
      <alignment horizontal="right"/>
    </xf>
    <xf numFmtId="0" fontId="20" fillId="9" borderId="1" xfId="0" applyFont="1" applyFill="1" applyBorder="1" applyAlignment="1">
      <alignment horizontal="right" vertical="center"/>
    </xf>
    <xf numFmtId="0" fontId="15" fillId="9" borderId="1" xfId="0" applyFont="1" applyFill="1" applyBorder="1" applyAlignment="1">
      <alignment horizontal="center"/>
    </xf>
    <xf numFmtId="0" fontId="26" fillId="9" borderId="1" xfId="0" applyFont="1" applyFill="1" applyBorder="1" applyAlignment="1">
      <alignment wrapText="1"/>
    </xf>
    <xf numFmtId="1" fontId="3" fillId="9" borderId="1" xfId="0" quotePrefix="1" applyNumberFormat="1" applyFont="1" applyFill="1" applyBorder="1" applyAlignment="1">
      <alignment horizontal="center"/>
    </xf>
    <xf numFmtId="44" fontId="3" fillId="9" borderId="1" xfId="0" applyNumberFormat="1" applyFont="1" applyFill="1" applyBorder="1"/>
    <xf numFmtId="0" fontId="3" fillId="3" borderId="8" xfId="0" applyFont="1" applyFill="1" applyBorder="1"/>
    <xf numFmtId="0" fontId="1" fillId="3" borderId="0" xfId="0" applyFont="1" applyFill="1"/>
    <xf numFmtId="43" fontId="3" fillId="3" borderId="8" xfId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44" fontId="3" fillId="3" borderId="1" xfId="0" applyNumberFormat="1" applyFont="1" applyFill="1" applyBorder="1"/>
    <xf numFmtId="0" fontId="3" fillId="9" borderId="1" xfId="0" quotePrefix="1" applyFont="1" applyFill="1" applyBorder="1" applyAlignment="1">
      <alignment horizontal="center" vertical="center" wrapText="1"/>
    </xf>
    <xf numFmtId="165" fontId="16" fillId="9" borderId="1" xfId="6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 wrapText="1"/>
    </xf>
    <xf numFmtId="0" fontId="26" fillId="5" borderId="7" xfId="0" applyFont="1" applyFill="1" applyBorder="1" applyAlignment="1">
      <alignment horizontal="center" wrapText="1"/>
    </xf>
    <xf numFmtId="0" fontId="26" fillId="5" borderId="6" xfId="0" applyFont="1" applyFill="1" applyBorder="1" applyAlignment="1">
      <alignment horizontal="center" wrapText="1"/>
    </xf>
    <xf numFmtId="0" fontId="15" fillId="0" borderId="1" xfId="0" applyFont="1" applyFill="1" applyBorder="1" applyAlignment="1"/>
    <xf numFmtId="14" fontId="3" fillId="0" borderId="1" xfId="1" applyNumberFormat="1" applyFont="1" applyFill="1" applyBorder="1" applyAlignment="1">
      <alignment horizontal="right"/>
    </xf>
    <xf numFmtId="14" fontId="16" fillId="0" borderId="1" xfId="0" applyNumberFormat="1" applyFont="1" applyFill="1" applyBorder="1"/>
    <xf numFmtId="166" fontId="3" fillId="3" borderId="1" xfId="4" applyFont="1" applyFill="1" applyBorder="1"/>
  </cellXfs>
  <cellStyles count="3510">
    <cellStyle name="Hipervínculo" xfId="2" builtinId="8"/>
    <cellStyle name="Hipervínculo 2" xfId="3"/>
    <cellStyle name="Hipervínculo 2 2" xfId="8"/>
    <cellStyle name="Millares" xfId="1" builtinId="3"/>
    <cellStyle name="Millares [0]" xfId="941" builtinId="6"/>
    <cellStyle name="Millares [0] 10" xfId="125"/>
    <cellStyle name="Millares [0] 10 2" xfId="1041"/>
    <cellStyle name="Millares [0] 11" xfId="260"/>
    <cellStyle name="Millares [0] 11 2" xfId="1176"/>
    <cellStyle name="Millares [0] 12" xfId="395"/>
    <cellStyle name="Millares [0] 12 2" xfId="1311"/>
    <cellStyle name="Millares [0] 13" xfId="528"/>
    <cellStyle name="Millares [0] 13 2" xfId="1444"/>
    <cellStyle name="Millares [0] 14" xfId="664"/>
    <cellStyle name="Millares [0] 14 2" xfId="1580"/>
    <cellStyle name="Millares [0] 15" xfId="804"/>
    <cellStyle name="Millares [0] 15 2" xfId="1720"/>
    <cellStyle name="Millares [0] 16" xfId="30"/>
    <cellStyle name="Millares [0] 16 2" xfId="1854"/>
    <cellStyle name="Millares [0] 17" xfId="1992"/>
    <cellStyle name="Millares [0] 18" xfId="2130"/>
    <cellStyle name="Millares [0] 19" xfId="2271"/>
    <cellStyle name="Millares [0] 2" xfId="14"/>
    <cellStyle name="Millares [0] 2 10" xfId="529"/>
    <cellStyle name="Millares [0] 2 10 2" xfId="1445"/>
    <cellStyle name="Millares [0] 2 11" xfId="665"/>
    <cellStyle name="Millares [0] 2 11 2" xfId="1581"/>
    <cellStyle name="Millares [0] 2 12" xfId="805"/>
    <cellStyle name="Millares [0] 2 12 2" xfId="1721"/>
    <cellStyle name="Millares [0] 2 13" xfId="36"/>
    <cellStyle name="Millares [0] 2 13 2" xfId="1855"/>
    <cellStyle name="Millares [0] 2 14" xfId="1993"/>
    <cellStyle name="Millares [0] 2 15" xfId="2131"/>
    <cellStyle name="Millares [0] 2 16" xfId="2272"/>
    <cellStyle name="Millares [0] 2 17" xfId="2409"/>
    <cellStyle name="Millares [0] 2 18" xfId="2548"/>
    <cellStyle name="Millares [0] 2 19" xfId="2682"/>
    <cellStyle name="Millares [0] 2 2" xfId="46"/>
    <cellStyle name="Millares [0] 2 2 10" xfId="806"/>
    <cellStyle name="Millares [0] 2 2 10 2" xfId="1722"/>
    <cellStyle name="Millares [0] 2 2 11" xfId="1856"/>
    <cellStyle name="Millares [0] 2 2 12" xfId="1994"/>
    <cellStyle name="Millares [0] 2 2 13" xfId="2132"/>
    <cellStyle name="Millares [0] 2 2 14" xfId="2273"/>
    <cellStyle name="Millares [0] 2 2 15" xfId="2410"/>
    <cellStyle name="Millares [0] 2 2 16" xfId="2549"/>
    <cellStyle name="Millares [0] 2 2 17" xfId="2683"/>
    <cellStyle name="Millares [0] 2 2 18" xfId="2818"/>
    <cellStyle name="Millares [0] 2 2 19" xfId="2954"/>
    <cellStyle name="Millares [0] 2 2 2" xfId="103"/>
    <cellStyle name="Millares [0] 2 2 2 10" xfId="2133"/>
    <cellStyle name="Millares [0] 2 2 2 11" xfId="2274"/>
    <cellStyle name="Millares [0] 2 2 2 12" xfId="2411"/>
    <cellStyle name="Millares [0] 2 2 2 13" xfId="2550"/>
    <cellStyle name="Millares [0] 2 2 2 14" xfId="2684"/>
    <cellStyle name="Millares [0] 2 2 2 15" xfId="2819"/>
    <cellStyle name="Millares [0] 2 2 2 16" xfId="2955"/>
    <cellStyle name="Millares [0] 2 2 2 17" xfId="3091"/>
    <cellStyle name="Millares [0] 2 2 2 18" xfId="3226"/>
    <cellStyle name="Millares [0] 2 2 2 19" xfId="3369"/>
    <cellStyle name="Millares [0] 2 2 2 2" xfId="128"/>
    <cellStyle name="Millares [0] 2 2 2 2 2" xfId="1044"/>
    <cellStyle name="Millares [0] 2 2 2 20" xfId="1019"/>
    <cellStyle name="Millares [0] 2 2 2 3" xfId="263"/>
    <cellStyle name="Millares [0] 2 2 2 3 2" xfId="1179"/>
    <cellStyle name="Millares [0] 2 2 2 4" xfId="398"/>
    <cellStyle name="Millares [0] 2 2 2 4 2" xfId="1314"/>
    <cellStyle name="Millares [0] 2 2 2 5" xfId="531"/>
    <cellStyle name="Millares [0] 2 2 2 5 2" xfId="1447"/>
    <cellStyle name="Millares [0] 2 2 2 6" xfId="667"/>
    <cellStyle name="Millares [0] 2 2 2 6 2" xfId="1583"/>
    <cellStyle name="Millares [0] 2 2 2 7" xfId="807"/>
    <cellStyle name="Millares [0] 2 2 2 7 2" xfId="1723"/>
    <cellStyle name="Millares [0] 2 2 2 8" xfId="1857"/>
    <cellStyle name="Millares [0] 2 2 2 9" xfId="1995"/>
    <cellStyle name="Millares [0] 2 2 20" xfId="3090"/>
    <cellStyle name="Millares [0] 2 2 21" xfId="3225"/>
    <cellStyle name="Millares [0] 2 2 22" xfId="3368"/>
    <cellStyle name="Millares [0] 2 2 23" xfId="962"/>
    <cellStyle name="Millares [0] 2 2 3" xfId="77"/>
    <cellStyle name="Millares [0] 2 2 3 10" xfId="2134"/>
    <cellStyle name="Millares [0] 2 2 3 11" xfId="2275"/>
    <cellStyle name="Millares [0] 2 2 3 12" xfId="2412"/>
    <cellStyle name="Millares [0] 2 2 3 13" xfId="2551"/>
    <cellStyle name="Millares [0] 2 2 3 14" xfId="2685"/>
    <cellStyle name="Millares [0] 2 2 3 15" xfId="2820"/>
    <cellStyle name="Millares [0] 2 2 3 16" xfId="2956"/>
    <cellStyle name="Millares [0] 2 2 3 17" xfId="3092"/>
    <cellStyle name="Millares [0] 2 2 3 18" xfId="3227"/>
    <cellStyle name="Millares [0] 2 2 3 19" xfId="3370"/>
    <cellStyle name="Millares [0] 2 2 3 2" xfId="129"/>
    <cellStyle name="Millares [0] 2 2 3 2 2" xfId="1045"/>
    <cellStyle name="Millares [0] 2 2 3 20" xfId="993"/>
    <cellStyle name="Millares [0] 2 2 3 3" xfId="264"/>
    <cellStyle name="Millares [0] 2 2 3 3 2" xfId="1180"/>
    <cellStyle name="Millares [0] 2 2 3 4" xfId="399"/>
    <cellStyle name="Millares [0] 2 2 3 4 2" xfId="1315"/>
    <cellStyle name="Millares [0] 2 2 3 5" xfId="532"/>
    <cellStyle name="Millares [0] 2 2 3 5 2" xfId="1448"/>
    <cellStyle name="Millares [0] 2 2 3 6" xfId="668"/>
    <cellStyle name="Millares [0] 2 2 3 6 2" xfId="1584"/>
    <cellStyle name="Millares [0] 2 2 3 7" xfId="808"/>
    <cellStyle name="Millares [0] 2 2 3 7 2" xfId="1724"/>
    <cellStyle name="Millares [0] 2 2 3 8" xfId="1858"/>
    <cellStyle name="Millares [0] 2 2 3 9" xfId="1996"/>
    <cellStyle name="Millares [0] 2 2 4" xfId="130"/>
    <cellStyle name="Millares [0] 2 2 4 10" xfId="2276"/>
    <cellStyle name="Millares [0] 2 2 4 11" xfId="2413"/>
    <cellStyle name="Millares [0] 2 2 4 12" xfId="2552"/>
    <cellStyle name="Millares [0] 2 2 4 13" xfId="2686"/>
    <cellStyle name="Millares [0] 2 2 4 14" xfId="2821"/>
    <cellStyle name="Millares [0] 2 2 4 15" xfId="2957"/>
    <cellStyle name="Millares [0] 2 2 4 16" xfId="3093"/>
    <cellStyle name="Millares [0] 2 2 4 17" xfId="3228"/>
    <cellStyle name="Millares [0] 2 2 4 18" xfId="3371"/>
    <cellStyle name="Millares [0] 2 2 4 19" xfId="1046"/>
    <cellStyle name="Millares [0] 2 2 4 2" xfId="265"/>
    <cellStyle name="Millares [0] 2 2 4 2 2" xfId="1181"/>
    <cellStyle name="Millares [0] 2 2 4 3" xfId="400"/>
    <cellStyle name="Millares [0] 2 2 4 3 2" xfId="1316"/>
    <cellStyle name="Millares [0] 2 2 4 4" xfId="533"/>
    <cellStyle name="Millares [0] 2 2 4 4 2" xfId="1449"/>
    <cellStyle name="Millares [0] 2 2 4 5" xfId="669"/>
    <cellStyle name="Millares [0] 2 2 4 5 2" xfId="1585"/>
    <cellStyle name="Millares [0] 2 2 4 6" xfId="809"/>
    <cellStyle name="Millares [0] 2 2 4 6 2" xfId="1725"/>
    <cellStyle name="Millares [0] 2 2 4 7" xfId="1859"/>
    <cellStyle name="Millares [0] 2 2 4 8" xfId="1997"/>
    <cellStyle name="Millares [0] 2 2 4 9" xfId="2135"/>
    <cellStyle name="Millares [0] 2 2 5" xfId="127"/>
    <cellStyle name="Millares [0] 2 2 5 2" xfId="1043"/>
    <cellStyle name="Millares [0] 2 2 6" xfId="262"/>
    <cellStyle name="Millares [0] 2 2 6 2" xfId="1178"/>
    <cellStyle name="Millares [0] 2 2 7" xfId="397"/>
    <cellStyle name="Millares [0] 2 2 7 2" xfId="1313"/>
    <cellStyle name="Millares [0] 2 2 8" xfId="530"/>
    <cellStyle name="Millares [0] 2 2 8 2" xfId="1446"/>
    <cellStyle name="Millares [0] 2 2 9" xfId="666"/>
    <cellStyle name="Millares [0] 2 2 9 2" xfId="1582"/>
    <cellStyle name="Millares [0] 2 20" xfId="2817"/>
    <cellStyle name="Millares [0] 2 21" xfId="2953"/>
    <cellStyle name="Millares [0] 2 22" xfId="3089"/>
    <cellStyle name="Millares [0] 2 23" xfId="3224"/>
    <cellStyle name="Millares [0] 2 24" xfId="3367"/>
    <cellStyle name="Millares [0] 2 25" xfId="952"/>
    <cellStyle name="Millares [0] 2 3" xfId="93"/>
    <cellStyle name="Millares [0] 2 3 10" xfId="1998"/>
    <cellStyle name="Millares [0] 2 3 11" xfId="2136"/>
    <cellStyle name="Millares [0] 2 3 12" xfId="2277"/>
    <cellStyle name="Millares [0] 2 3 13" xfId="2414"/>
    <cellStyle name="Millares [0] 2 3 14" xfId="2553"/>
    <cellStyle name="Millares [0] 2 3 15" xfId="2687"/>
    <cellStyle name="Millares [0] 2 3 16" xfId="2822"/>
    <cellStyle name="Millares [0] 2 3 17" xfId="2958"/>
    <cellStyle name="Millares [0] 2 3 18" xfId="3094"/>
    <cellStyle name="Millares [0] 2 3 19" xfId="3229"/>
    <cellStyle name="Millares [0] 2 3 2" xfId="132"/>
    <cellStyle name="Millares [0] 2 3 2 10" xfId="2278"/>
    <cellStyle name="Millares [0] 2 3 2 11" xfId="2415"/>
    <cellStyle name="Millares [0] 2 3 2 12" xfId="2554"/>
    <cellStyle name="Millares [0] 2 3 2 13" xfId="2688"/>
    <cellStyle name="Millares [0] 2 3 2 14" xfId="2823"/>
    <cellStyle name="Millares [0] 2 3 2 15" xfId="2959"/>
    <cellStyle name="Millares [0] 2 3 2 16" xfId="3095"/>
    <cellStyle name="Millares [0] 2 3 2 17" xfId="3230"/>
    <cellStyle name="Millares [0] 2 3 2 18" xfId="3373"/>
    <cellStyle name="Millares [0] 2 3 2 19" xfId="1048"/>
    <cellStyle name="Millares [0] 2 3 2 2" xfId="267"/>
    <cellStyle name="Millares [0] 2 3 2 2 2" xfId="1183"/>
    <cellStyle name="Millares [0] 2 3 2 3" xfId="402"/>
    <cellStyle name="Millares [0] 2 3 2 3 2" xfId="1318"/>
    <cellStyle name="Millares [0] 2 3 2 4" xfId="535"/>
    <cellStyle name="Millares [0] 2 3 2 4 2" xfId="1451"/>
    <cellStyle name="Millares [0] 2 3 2 5" xfId="671"/>
    <cellStyle name="Millares [0] 2 3 2 5 2" xfId="1587"/>
    <cellStyle name="Millares [0] 2 3 2 6" xfId="811"/>
    <cellStyle name="Millares [0] 2 3 2 6 2" xfId="1727"/>
    <cellStyle name="Millares [0] 2 3 2 7" xfId="1861"/>
    <cellStyle name="Millares [0] 2 3 2 8" xfId="1999"/>
    <cellStyle name="Millares [0] 2 3 2 9" xfId="2137"/>
    <cellStyle name="Millares [0] 2 3 20" xfId="3372"/>
    <cellStyle name="Millares [0] 2 3 21" xfId="1009"/>
    <cellStyle name="Millares [0] 2 3 3" xfId="131"/>
    <cellStyle name="Millares [0] 2 3 3 2" xfId="1047"/>
    <cellStyle name="Millares [0] 2 3 4" xfId="266"/>
    <cellStyle name="Millares [0] 2 3 4 2" xfId="1182"/>
    <cellStyle name="Millares [0] 2 3 5" xfId="401"/>
    <cellStyle name="Millares [0] 2 3 5 2" xfId="1317"/>
    <cellStyle name="Millares [0] 2 3 6" xfId="534"/>
    <cellStyle name="Millares [0] 2 3 6 2" xfId="1450"/>
    <cellStyle name="Millares [0] 2 3 7" xfId="670"/>
    <cellStyle name="Millares [0] 2 3 7 2" xfId="1586"/>
    <cellStyle name="Millares [0] 2 3 8" xfId="810"/>
    <cellStyle name="Millares [0] 2 3 8 2" xfId="1726"/>
    <cellStyle name="Millares [0] 2 3 9" xfId="1860"/>
    <cellStyle name="Millares [0] 2 4" xfId="67"/>
    <cellStyle name="Millares [0] 2 4 10" xfId="2138"/>
    <cellStyle name="Millares [0] 2 4 11" xfId="2279"/>
    <cellStyle name="Millares [0] 2 4 12" xfId="2416"/>
    <cellStyle name="Millares [0] 2 4 13" xfId="2555"/>
    <cellStyle name="Millares [0] 2 4 14" xfId="2689"/>
    <cellStyle name="Millares [0] 2 4 15" xfId="2824"/>
    <cellStyle name="Millares [0] 2 4 16" xfId="2960"/>
    <cellStyle name="Millares [0] 2 4 17" xfId="3096"/>
    <cellStyle name="Millares [0] 2 4 18" xfId="3231"/>
    <cellStyle name="Millares [0] 2 4 19" xfId="3374"/>
    <cellStyle name="Millares [0] 2 4 2" xfId="133"/>
    <cellStyle name="Millares [0] 2 4 2 2" xfId="1049"/>
    <cellStyle name="Millares [0] 2 4 20" xfId="983"/>
    <cellStyle name="Millares [0] 2 4 3" xfId="268"/>
    <cellStyle name="Millares [0] 2 4 3 2" xfId="1184"/>
    <cellStyle name="Millares [0] 2 4 4" xfId="403"/>
    <cellStyle name="Millares [0] 2 4 4 2" xfId="1319"/>
    <cellStyle name="Millares [0] 2 4 5" xfId="536"/>
    <cellStyle name="Millares [0] 2 4 5 2" xfId="1452"/>
    <cellStyle name="Millares [0] 2 4 6" xfId="672"/>
    <cellStyle name="Millares [0] 2 4 6 2" xfId="1588"/>
    <cellStyle name="Millares [0] 2 4 7" xfId="812"/>
    <cellStyle name="Millares [0] 2 4 7 2" xfId="1728"/>
    <cellStyle name="Millares [0] 2 4 8" xfId="1862"/>
    <cellStyle name="Millares [0] 2 4 9" xfId="2000"/>
    <cellStyle name="Millares [0] 2 5" xfId="122"/>
    <cellStyle name="Millares [0] 2 5 10" xfId="2139"/>
    <cellStyle name="Millares [0] 2 5 11" xfId="2280"/>
    <cellStyle name="Millares [0] 2 5 12" xfId="2417"/>
    <cellStyle name="Millares [0] 2 5 13" xfId="2556"/>
    <cellStyle name="Millares [0] 2 5 14" xfId="2690"/>
    <cellStyle name="Millares [0] 2 5 15" xfId="2825"/>
    <cellStyle name="Millares [0] 2 5 16" xfId="2961"/>
    <cellStyle name="Millares [0] 2 5 17" xfId="3097"/>
    <cellStyle name="Millares [0] 2 5 18" xfId="3232"/>
    <cellStyle name="Millares [0] 2 5 19" xfId="3375"/>
    <cellStyle name="Millares [0] 2 5 2" xfId="134"/>
    <cellStyle name="Millares [0] 2 5 2 2" xfId="1050"/>
    <cellStyle name="Millares [0] 2 5 20" xfId="1038"/>
    <cellStyle name="Millares [0] 2 5 3" xfId="269"/>
    <cellStyle name="Millares [0] 2 5 3 2" xfId="1185"/>
    <cellStyle name="Millares [0] 2 5 4" xfId="404"/>
    <cellStyle name="Millares [0] 2 5 4 2" xfId="1320"/>
    <cellStyle name="Millares [0] 2 5 5" xfId="537"/>
    <cellStyle name="Millares [0] 2 5 5 2" xfId="1453"/>
    <cellStyle name="Millares [0] 2 5 6" xfId="673"/>
    <cellStyle name="Millares [0] 2 5 6 2" xfId="1589"/>
    <cellStyle name="Millares [0] 2 5 7" xfId="813"/>
    <cellStyle name="Millares [0] 2 5 7 2" xfId="1729"/>
    <cellStyle name="Millares [0] 2 5 8" xfId="1863"/>
    <cellStyle name="Millares [0] 2 5 9" xfId="2001"/>
    <cellStyle name="Millares [0] 2 6" xfId="135"/>
    <cellStyle name="Millares [0] 2 6 10" xfId="2281"/>
    <cellStyle name="Millares [0] 2 6 11" xfId="2418"/>
    <cellStyle name="Millares [0] 2 6 12" xfId="2557"/>
    <cellStyle name="Millares [0] 2 6 13" xfId="2691"/>
    <cellStyle name="Millares [0] 2 6 14" xfId="2826"/>
    <cellStyle name="Millares [0] 2 6 15" xfId="2962"/>
    <cellStyle name="Millares [0] 2 6 16" xfId="3098"/>
    <cellStyle name="Millares [0] 2 6 17" xfId="3233"/>
    <cellStyle name="Millares [0] 2 6 18" xfId="3376"/>
    <cellStyle name="Millares [0] 2 6 19" xfId="1051"/>
    <cellStyle name="Millares [0] 2 6 2" xfId="270"/>
    <cellStyle name="Millares [0] 2 6 2 2" xfId="1186"/>
    <cellStyle name="Millares [0] 2 6 3" xfId="405"/>
    <cellStyle name="Millares [0] 2 6 3 2" xfId="1321"/>
    <cellStyle name="Millares [0] 2 6 4" xfId="538"/>
    <cellStyle name="Millares [0] 2 6 4 2" xfId="1454"/>
    <cellStyle name="Millares [0] 2 6 5" xfId="674"/>
    <cellStyle name="Millares [0] 2 6 5 2" xfId="1590"/>
    <cellStyle name="Millares [0] 2 6 6" xfId="814"/>
    <cellStyle name="Millares [0] 2 6 6 2" xfId="1730"/>
    <cellStyle name="Millares [0] 2 6 7" xfId="1864"/>
    <cellStyle name="Millares [0] 2 6 8" xfId="2002"/>
    <cellStyle name="Millares [0] 2 6 9" xfId="2140"/>
    <cellStyle name="Millares [0] 2 7" xfId="126"/>
    <cellStyle name="Millares [0] 2 7 2" xfId="1042"/>
    <cellStyle name="Millares [0] 2 8" xfId="261"/>
    <cellStyle name="Millares [0] 2 8 2" xfId="1177"/>
    <cellStyle name="Millares [0] 2 9" xfId="396"/>
    <cellStyle name="Millares [0] 2 9 2" xfId="1312"/>
    <cellStyle name="Millares [0] 20" xfId="2408"/>
    <cellStyle name="Millares [0] 21" xfId="2547"/>
    <cellStyle name="Millares [0] 22" xfId="2681"/>
    <cellStyle name="Millares [0] 23" xfId="2816"/>
    <cellStyle name="Millares [0] 24" xfId="2952"/>
    <cellStyle name="Millares [0] 25" xfId="3088"/>
    <cellStyle name="Millares [0] 26" xfId="3223"/>
    <cellStyle name="Millares [0] 27" xfId="3366"/>
    <cellStyle name="Millares [0] 28" xfId="946"/>
    <cellStyle name="Millares [0] 3" xfId="35"/>
    <cellStyle name="Millares [0] 3 10" xfId="815"/>
    <cellStyle name="Millares [0] 3 10 2" xfId="1731"/>
    <cellStyle name="Millares [0] 3 11" xfId="1865"/>
    <cellStyle name="Millares [0] 3 12" xfId="2003"/>
    <cellStyle name="Millares [0] 3 13" xfId="2141"/>
    <cellStyle name="Millares [0] 3 14" xfId="2282"/>
    <cellStyle name="Millares [0] 3 15" xfId="2419"/>
    <cellStyle name="Millares [0] 3 16" xfId="2558"/>
    <cellStyle name="Millares [0] 3 17" xfId="2692"/>
    <cellStyle name="Millares [0] 3 18" xfId="2827"/>
    <cellStyle name="Millares [0] 3 19" xfId="2963"/>
    <cellStyle name="Millares [0] 3 2" xfId="92"/>
    <cellStyle name="Millares [0] 3 2 10" xfId="2142"/>
    <cellStyle name="Millares [0] 3 2 11" xfId="2283"/>
    <cellStyle name="Millares [0] 3 2 12" xfId="2420"/>
    <cellStyle name="Millares [0] 3 2 13" xfId="2559"/>
    <cellStyle name="Millares [0] 3 2 14" xfId="2693"/>
    <cellStyle name="Millares [0] 3 2 15" xfId="2828"/>
    <cellStyle name="Millares [0] 3 2 16" xfId="2964"/>
    <cellStyle name="Millares [0] 3 2 17" xfId="3100"/>
    <cellStyle name="Millares [0] 3 2 18" xfId="3235"/>
    <cellStyle name="Millares [0] 3 2 19" xfId="3378"/>
    <cellStyle name="Millares [0] 3 2 2" xfId="137"/>
    <cellStyle name="Millares [0] 3 2 2 2" xfId="1053"/>
    <cellStyle name="Millares [0] 3 2 20" xfId="1008"/>
    <cellStyle name="Millares [0] 3 2 3" xfId="272"/>
    <cellStyle name="Millares [0] 3 2 3 2" xfId="1188"/>
    <cellStyle name="Millares [0] 3 2 4" xfId="407"/>
    <cellStyle name="Millares [0] 3 2 4 2" xfId="1323"/>
    <cellStyle name="Millares [0] 3 2 5" xfId="540"/>
    <cellStyle name="Millares [0] 3 2 5 2" xfId="1456"/>
    <cellStyle name="Millares [0] 3 2 6" xfId="676"/>
    <cellStyle name="Millares [0] 3 2 6 2" xfId="1592"/>
    <cellStyle name="Millares [0] 3 2 7" xfId="816"/>
    <cellStyle name="Millares [0] 3 2 7 2" xfId="1732"/>
    <cellStyle name="Millares [0] 3 2 8" xfId="1866"/>
    <cellStyle name="Millares [0] 3 2 9" xfId="2004"/>
    <cellStyle name="Millares [0] 3 20" xfId="3099"/>
    <cellStyle name="Millares [0] 3 21" xfId="3234"/>
    <cellStyle name="Millares [0] 3 22" xfId="3377"/>
    <cellStyle name="Millares [0] 3 23" xfId="951"/>
    <cellStyle name="Millares [0] 3 3" xfId="66"/>
    <cellStyle name="Millares [0] 3 3 10" xfId="2143"/>
    <cellStyle name="Millares [0] 3 3 11" xfId="2284"/>
    <cellStyle name="Millares [0] 3 3 12" xfId="2421"/>
    <cellStyle name="Millares [0] 3 3 13" xfId="2560"/>
    <cellStyle name="Millares [0] 3 3 14" xfId="2694"/>
    <cellStyle name="Millares [0] 3 3 15" xfId="2829"/>
    <cellStyle name="Millares [0] 3 3 16" xfId="2965"/>
    <cellStyle name="Millares [0] 3 3 17" xfId="3101"/>
    <cellStyle name="Millares [0] 3 3 18" xfId="3236"/>
    <cellStyle name="Millares [0] 3 3 19" xfId="3379"/>
    <cellStyle name="Millares [0] 3 3 2" xfId="138"/>
    <cellStyle name="Millares [0] 3 3 2 2" xfId="1054"/>
    <cellStyle name="Millares [0] 3 3 20" xfId="982"/>
    <cellStyle name="Millares [0] 3 3 3" xfId="273"/>
    <cellStyle name="Millares [0] 3 3 3 2" xfId="1189"/>
    <cellStyle name="Millares [0] 3 3 4" xfId="408"/>
    <cellStyle name="Millares [0] 3 3 4 2" xfId="1324"/>
    <cellStyle name="Millares [0] 3 3 5" xfId="541"/>
    <cellStyle name="Millares [0] 3 3 5 2" xfId="1457"/>
    <cellStyle name="Millares [0] 3 3 6" xfId="677"/>
    <cellStyle name="Millares [0] 3 3 6 2" xfId="1593"/>
    <cellStyle name="Millares [0] 3 3 7" xfId="817"/>
    <cellStyle name="Millares [0] 3 3 7 2" xfId="1733"/>
    <cellStyle name="Millares [0] 3 3 8" xfId="1867"/>
    <cellStyle name="Millares [0] 3 3 9" xfId="2005"/>
    <cellStyle name="Millares [0] 3 4" xfId="139"/>
    <cellStyle name="Millares [0] 3 4 10" xfId="2285"/>
    <cellStyle name="Millares [0] 3 4 11" xfId="2422"/>
    <cellStyle name="Millares [0] 3 4 12" xfId="2561"/>
    <cellStyle name="Millares [0] 3 4 13" xfId="2695"/>
    <cellStyle name="Millares [0] 3 4 14" xfId="2830"/>
    <cellStyle name="Millares [0] 3 4 15" xfId="2966"/>
    <cellStyle name="Millares [0] 3 4 16" xfId="3102"/>
    <cellStyle name="Millares [0] 3 4 17" xfId="3237"/>
    <cellStyle name="Millares [0] 3 4 18" xfId="3380"/>
    <cellStyle name="Millares [0] 3 4 19" xfId="1055"/>
    <cellStyle name="Millares [0] 3 4 2" xfId="274"/>
    <cellStyle name="Millares [0] 3 4 2 2" xfId="1190"/>
    <cellStyle name="Millares [0] 3 4 3" xfId="409"/>
    <cellStyle name="Millares [0] 3 4 3 2" xfId="1325"/>
    <cellStyle name="Millares [0] 3 4 4" xfId="542"/>
    <cellStyle name="Millares [0] 3 4 4 2" xfId="1458"/>
    <cellStyle name="Millares [0] 3 4 5" xfId="678"/>
    <cellStyle name="Millares [0] 3 4 5 2" xfId="1594"/>
    <cellStyle name="Millares [0] 3 4 6" xfId="818"/>
    <cellStyle name="Millares [0] 3 4 6 2" xfId="1734"/>
    <cellStyle name="Millares [0] 3 4 7" xfId="1868"/>
    <cellStyle name="Millares [0] 3 4 8" xfId="2006"/>
    <cellStyle name="Millares [0] 3 4 9" xfId="2144"/>
    <cellStyle name="Millares [0] 3 5" xfId="136"/>
    <cellStyle name="Millares [0] 3 5 2" xfId="1052"/>
    <cellStyle name="Millares [0] 3 6" xfId="271"/>
    <cellStyle name="Millares [0] 3 6 2" xfId="1187"/>
    <cellStyle name="Millares [0] 3 7" xfId="406"/>
    <cellStyle name="Millares [0] 3 7 2" xfId="1322"/>
    <cellStyle name="Millares [0] 3 8" xfId="539"/>
    <cellStyle name="Millares [0] 3 8 2" xfId="1455"/>
    <cellStyle name="Millares [0] 3 9" xfId="675"/>
    <cellStyle name="Millares [0] 3 9 2" xfId="1591"/>
    <cellStyle name="Millares [0] 4" xfId="45"/>
    <cellStyle name="Millares [0] 4 10" xfId="819"/>
    <cellStyle name="Millares [0] 4 10 2" xfId="1735"/>
    <cellStyle name="Millares [0] 4 11" xfId="1869"/>
    <cellStyle name="Millares [0] 4 12" xfId="2007"/>
    <cellStyle name="Millares [0] 4 13" xfId="2145"/>
    <cellStyle name="Millares [0] 4 14" xfId="2286"/>
    <cellStyle name="Millares [0] 4 15" xfId="2423"/>
    <cellStyle name="Millares [0] 4 16" xfId="2562"/>
    <cellStyle name="Millares [0] 4 17" xfId="2696"/>
    <cellStyle name="Millares [0] 4 18" xfId="2831"/>
    <cellStyle name="Millares [0] 4 19" xfId="2967"/>
    <cellStyle name="Millares [0] 4 2" xfId="102"/>
    <cellStyle name="Millares [0] 4 2 10" xfId="2146"/>
    <cellStyle name="Millares [0] 4 2 11" xfId="2287"/>
    <cellStyle name="Millares [0] 4 2 12" xfId="2424"/>
    <cellStyle name="Millares [0] 4 2 13" xfId="2563"/>
    <cellStyle name="Millares [0] 4 2 14" xfId="2697"/>
    <cellStyle name="Millares [0] 4 2 15" xfId="2832"/>
    <cellStyle name="Millares [0] 4 2 16" xfId="2968"/>
    <cellStyle name="Millares [0] 4 2 17" xfId="3104"/>
    <cellStyle name="Millares [0] 4 2 18" xfId="3239"/>
    <cellStyle name="Millares [0] 4 2 19" xfId="3382"/>
    <cellStyle name="Millares [0] 4 2 2" xfId="141"/>
    <cellStyle name="Millares [0] 4 2 2 2" xfId="1057"/>
    <cellStyle name="Millares [0] 4 2 20" xfId="1018"/>
    <cellStyle name="Millares [0] 4 2 3" xfId="276"/>
    <cellStyle name="Millares [0] 4 2 3 2" xfId="1192"/>
    <cellStyle name="Millares [0] 4 2 4" xfId="411"/>
    <cellStyle name="Millares [0] 4 2 4 2" xfId="1327"/>
    <cellStyle name="Millares [0] 4 2 5" xfId="544"/>
    <cellStyle name="Millares [0] 4 2 5 2" xfId="1460"/>
    <cellStyle name="Millares [0] 4 2 6" xfId="680"/>
    <cellStyle name="Millares [0] 4 2 6 2" xfId="1596"/>
    <cellStyle name="Millares [0] 4 2 7" xfId="820"/>
    <cellStyle name="Millares [0] 4 2 7 2" xfId="1736"/>
    <cellStyle name="Millares [0] 4 2 8" xfId="1870"/>
    <cellStyle name="Millares [0] 4 2 9" xfId="2008"/>
    <cellStyle name="Millares [0] 4 20" xfId="3103"/>
    <cellStyle name="Millares [0] 4 21" xfId="3238"/>
    <cellStyle name="Millares [0] 4 22" xfId="3381"/>
    <cellStyle name="Millares [0] 4 23" xfId="961"/>
    <cellStyle name="Millares [0] 4 3" xfId="76"/>
    <cellStyle name="Millares [0] 4 3 10" xfId="2147"/>
    <cellStyle name="Millares [0] 4 3 11" xfId="2288"/>
    <cellStyle name="Millares [0] 4 3 12" xfId="2425"/>
    <cellStyle name="Millares [0] 4 3 13" xfId="2564"/>
    <cellStyle name="Millares [0] 4 3 14" xfId="2698"/>
    <cellStyle name="Millares [0] 4 3 15" xfId="2833"/>
    <cellStyle name="Millares [0] 4 3 16" xfId="2969"/>
    <cellStyle name="Millares [0] 4 3 17" xfId="3105"/>
    <cellStyle name="Millares [0] 4 3 18" xfId="3240"/>
    <cellStyle name="Millares [0] 4 3 19" xfId="3383"/>
    <cellStyle name="Millares [0] 4 3 2" xfId="142"/>
    <cellStyle name="Millares [0] 4 3 2 2" xfId="1058"/>
    <cellStyle name="Millares [0] 4 3 20" xfId="992"/>
    <cellStyle name="Millares [0] 4 3 3" xfId="277"/>
    <cellStyle name="Millares [0] 4 3 3 2" xfId="1193"/>
    <cellStyle name="Millares [0] 4 3 4" xfId="412"/>
    <cellStyle name="Millares [0] 4 3 4 2" xfId="1328"/>
    <cellStyle name="Millares [0] 4 3 5" xfId="545"/>
    <cellStyle name="Millares [0] 4 3 5 2" xfId="1461"/>
    <cellStyle name="Millares [0] 4 3 6" xfId="681"/>
    <cellStyle name="Millares [0] 4 3 6 2" xfId="1597"/>
    <cellStyle name="Millares [0] 4 3 7" xfId="821"/>
    <cellStyle name="Millares [0] 4 3 7 2" xfId="1737"/>
    <cellStyle name="Millares [0] 4 3 8" xfId="1871"/>
    <cellStyle name="Millares [0] 4 3 9" xfId="2009"/>
    <cellStyle name="Millares [0] 4 4" xfId="143"/>
    <cellStyle name="Millares [0] 4 4 10" xfId="2289"/>
    <cellStyle name="Millares [0] 4 4 11" xfId="2426"/>
    <cellStyle name="Millares [0] 4 4 12" xfId="2565"/>
    <cellStyle name="Millares [0] 4 4 13" xfId="2699"/>
    <cellStyle name="Millares [0] 4 4 14" xfId="2834"/>
    <cellStyle name="Millares [0] 4 4 15" xfId="2970"/>
    <cellStyle name="Millares [0] 4 4 16" xfId="3106"/>
    <cellStyle name="Millares [0] 4 4 17" xfId="3241"/>
    <cellStyle name="Millares [0] 4 4 18" xfId="3384"/>
    <cellStyle name="Millares [0] 4 4 19" xfId="1059"/>
    <cellStyle name="Millares [0] 4 4 2" xfId="278"/>
    <cellStyle name="Millares [0] 4 4 2 2" xfId="1194"/>
    <cellStyle name="Millares [0] 4 4 3" xfId="413"/>
    <cellStyle name="Millares [0] 4 4 3 2" xfId="1329"/>
    <cellStyle name="Millares [0] 4 4 4" xfId="546"/>
    <cellStyle name="Millares [0] 4 4 4 2" xfId="1462"/>
    <cellStyle name="Millares [0] 4 4 5" xfId="682"/>
    <cellStyle name="Millares [0] 4 4 5 2" xfId="1598"/>
    <cellStyle name="Millares [0] 4 4 6" xfId="822"/>
    <cellStyle name="Millares [0] 4 4 6 2" xfId="1738"/>
    <cellStyle name="Millares [0] 4 4 7" xfId="1872"/>
    <cellStyle name="Millares [0] 4 4 8" xfId="2010"/>
    <cellStyle name="Millares [0] 4 4 9" xfId="2148"/>
    <cellStyle name="Millares [0] 4 5" xfId="140"/>
    <cellStyle name="Millares [0] 4 5 2" xfId="1056"/>
    <cellStyle name="Millares [0] 4 6" xfId="275"/>
    <cellStyle name="Millares [0] 4 6 2" xfId="1191"/>
    <cellStyle name="Millares [0] 4 7" xfId="410"/>
    <cellStyle name="Millares [0] 4 7 2" xfId="1326"/>
    <cellStyle name="Millares [0] 4 8" xfId="543"/>
    <cellStyle name="Millares [0] 4 8 2" xfId="1459"/>
    <cellStyle name="Millares [0] 4 9" xfId="679"/>
    <cellStyle name="Millares [0] 4 9 2" xfId="1595"/>
    <cellStyle name="Millares [0] 5" xfId="61"/>
    <cellStyle name="Millares [0] 5 10" xfId="2011"/>
    <cellStyle name="Millares [0] 5 11" xfId="2149"/>
    <cellStyle name="Millares [0] 5 12" xfId="2290"/>
    <cellStyle name="Millares [0] 5 13" xfId="2427"/>
    <cellStyle name="Millares [0] 5 14" xfId="2566"/>
    <cellStyle name="Millares [0] 5 15" xfId="2700"/>
    <cellStyle name="Millares [0] 5 16" xfId="2835"/>
    <cellStyle name="Millares [0] 5 17" xfId="2971"/>
    <cellStyle name="Millares [0] 5 18" xfId="3107"/>
    <cellStyle name="Millares [0] 5 19" xfId="3242"/>
    <cellStyle name="Millares [0] 5 2" xfId="145"/>
    <cellStyle name="Millares [0] 5 2 10" xfId="2291"/>
    <cellStyle name="Millares [0] 5 2 11" xfId="2428"/>
    <cellStyle name="Millares [0] 5 2 12" xfId="2567"/>
    <cellStyle name="Millares [0] 5 2 13" xfId="2701"/>
    <cellStyle name="Millares [0] 5 2 14" xfId="2836"/>
    <cellStyle name="Millares [0] 5 2 15" xfId="2972"/>
    <cellStyle name="Millares [0] 5 2 16" xfId="3108"/>
    <cellStyle name="Millares [0] 5 2 17" xfId="3243"/>
    <cellStyle name="Millares [0] 5 2 18" xfId="3386"/>
    <cellStyle name="Millares [0] 5 2 19" xfId="1061"/>
    <cellStyle name="Millares [0] 5 2 2" xfId="280"/>
    <cellStyle name="Millares [0] 5 2 2 2" xfId="1196"/>
    <cellStyle name="Millares [0] 5 2 3" xfId="415"/>
    <cellStyle name="Millares [0] 5 2 3 2" xfId="1331"/>
    <cellStyle name="Millares [0] 5 2 4" xfId="548"/>
    <cellStyle name="Millares [0] 5 2 4 2" xfId="1464"/>
    <cellStyle name="Millares [0] 5 2 5" xfId="684"/>
    <cellStyle name="Millares [0] 5 2 5 2" xfId="1600"/>
    <cellStyle name="Millares [0] 5 2 6" xfId="824"/>
    <cellStyle name="Millares [0] 5 2 6 2" xfId="1740"/>
    <cellStyle name="Millares [0] 5 2 7" xfId="1874"/>
    <cellStyle name="Millares [0] 5 2 8" xfId="2012"/>
    <cellStyle name="Millares [0] 5 2 9" xfId="2150"/>
    <cellStyle name="Millares [0] 5 20" xfId="3385"/>
    <cellStyle name="Millares [0] 5 21" xfId="977"/>
    <cellStyle name="Millares [0] 5 3" xfId="144"/>
    <cellStyle name="Millares [0] 5 3 2" xfId="1060"/>
    <cellStyle name="Millares [0] 5 4" xfId="279"/>
    <cellStyle name="Millares [0] 5 4 2" xfId="1195"/>
    <cellStyle name="Millares [0] 5 5" xfId="414"/>
    <cellStyle name="Millares [0] 5 5 2" xfId="1330"/>
    <cellStyle name="Millares [0] 5 6" xfId="547"/>
    <cellStyle name="Millares [0] 5 6 2" xfId="1463"/>
    <cellStyle name="Millares [0] 5 7" xfId="683"/>
    <cellStyle name="Millares [0] 5 7 2" xfId="1599"/>
    <cellStyle name="Millares [0] 5 8" xfId="823"/>
    <cellStyle name="Millares [0] 5 8 2" xfId="1739"/>
    <cellStyle name="Millares [0] 5 9" xfId="1873"/>
    <cellStyle name="Millares [0] 6" xfId="87"/>
    <cellStyle name="Millares [0] 6 10" xfId="2151"/>
    <cellStyle name="Millares [0] 6 11" xfId="2292"/>
    <cellStyle name="Millares [0] 6 12" xfId="2429"/>
    <cellStyle name="Millares [0] 6 13" xfId="2568"/>
    <cellStyle name="Millares [0] 6 14" xfId="2702"/>
    <cellStyle name="Millares [0] 6 15" xfId="2837"/>
    <cellStyle name="Millares [0] 6 16" xfId="2973"/>
    <cellStyle name="Millares [0] 6 17" xfId="3109"/>
    <cellStyle name="Millares [0] 6 18" xfId="3244"/>
    <cellStyle name="Millares [0] 6 19" xfId="3387"/>
    <cellStyle name="Millares [0] 6 2" xfId="146"/>
    <cellStyle name="Millares [0] 6 2 2" xfId="1062"/>
    <cellStyle name="Millares [0] 6 20" xfId="1003"/>
    <cellStyle name="Millares [0] 6 3" xfId="281"/>
    <cellStyle name="Millares [0] 6 3 2" xfId="1197"/>
    <cellStyle name="Millares [0] 6 4" xfId="416"/>
    <cellStyle name="Millares [0] 6 4 2" xfId="1332"/>
    <cellStyle name="Millares [0] 6 5" xfId="549"/>
    <cellStyle name="Millares [0] 6 5 2" xfId="1465"/>
    <cellStyle name="Millares [0] 6 6" xfId="685"/>
    <cellStyle name="Millares [0] 6 6 2" xfId="1601"/>
    <cellStyle name="Millares [0] 6 7" xfId="825"/>
    <cellStyle name="Millares [0] 6 7 2" xfId="1741"/>
    <cellStyle name="Millares [0] 6 8" xfId="1875"/>
    <cellStyle name="Millares [0] 6 9" xfId="2013"/>
    <cellStyle name="Millares [0] 7" xfId="55"/>
    <cellStyle name="Millares [0] 7 10" xfId="2152"/>
    <cellStyle name="Millares [0] 7 11" xfId="2293"/>
    <cellStyle name="Millares [0] 7 12" xfId="2430"/>
    <cellStyle name="Millares [0] 7 13" xfId="2569"/>
    <cellStyle name="Millares [0] 7 14" xfId="2703"/>
    <cellStyle name="Millares [0] 7 15" xfId="2838"/>
    <cellStyle name="Millares [0] 7 16" xfId="2974"/>
    <cellStyle name="Millares [0] 7 17" xfId="3110"/>
    <cellStyle name="Millares [0] 7 18" xfId="3245"/>
    <cellStyle name="Millares [0] 7 19" xfId="3388"/>
    <cellStyle name="Millares [0] 7 2" xfId="147"/>
    <cellStyle name="Millares [0] 7 2 2" xfId="1063"/>
    <cellStyle name="Millares [0] 7 20" xfId="971"/>
    <cellStyle name="Millares [0] 7 3" xfId="282"/>
    <cellStyle name="Millares [0] 7 3 2" xfId="1198"/>
    <cellStyle name="Millares [0] 7 4" xfId="417"/>
    <cellStyle name="Millares [0] 7 4 2" xfId="1333"/>
    <cellStyle name="Millares [0] 7 5" xfId="550"/>
    <cellStyle name="Millares [0] 7 5 2" xfId="1466"/>
    <cellStyle name="Millares [0] 7 6" xfId="686"/>
    <cellStyle name="Millares [0] 7 6 2" xfId="1602"/>
    <cellStyle name="Millares [0] 7 7" xfId="826"/>
    <cellStyle name="Millares [0] 7 7 2" xfId="1742"/>
    <cellStyle name="Millares [0] 7 8" xfId="1876"/>
    <cellStyle name="Millares [0] 7 9" xfId="2014"/>
    <cellStyle name="Millares [0] 8" xfId="117"/>
    <cellStyle name="Millares [0] 8 10" xfId="2153"/>
    <cellStyle name="Millares [0] 8 11" xfId="2294"/>
    <cellStyle name="Millares [0] 8 12" xfId="2431"/>
    <cellStyle name="Millares [0] 8 13" xfId="2570"/>
    <cellStyle name="Millares [0] 8 14" xfId="2704"/>
    <cellStyle name="Millares [0] 8 15" xfId="2839"/>
    <cellStyle name="Millares [0] 8 16" xfId="2975"/>
    <cellStyle name="Millares [0] 8 17" xfId="3111"/>
    <cellStyle name="Millares [0] 8 18" xfId="3246"/>
    <cellStyle name="Millares [0] 8 19" xfId="3389"/>
    <cellStyle name="Millares [0] 8 2" xfId="148"/>
    <cellStyle name="Millares [0] 8 2 2" xfId="1064"/>
    <cellStyle name="Millares [0] 8 20" xfId="1033"/>
    <cellStyle name="Millares [0] 8 3" xfId="283"/>
    <cellStyle name="Millares [0] 8 3 2" xfId="1199"/>
    <cellStyle name="Millares [0] 8 4" xfId="418"/>
    <cellStyle name="Millares [0] 8 4 2" xfId="1334"/>
    <cellStyle name="Millares [0] 8 5" xfId="551"/>
    <cellStyle name="Millares [0] 8 5 2" xfId="1467"/>
    <cellStyle name="Millares [0] 8 6" xfId="687"/>
    <cellStyle name="Millares [0] 8 6 2" xfId="1603"/>
    <cellStyle name="Millares [0] 8 7" xfId="827"/>
    <cellStyle name="Millares [0] 8 7 2" xfId="1743"/>
    <cellStyle name="Millares [0] 8 8" xfId="1877"/>
    <cellStyle name="Millares [0] 8 9" xfId="2015"/>
    <cellStyle name="Millares [0] 9" xfId="149"/>
    <cellStyle name="Millares [0] 9 10" xfId="2295"/>
    <cellStyle name="Millares [0] 9 11" xfId="2432"/>
    <cellStyle name="Millares [0] 9 12" xfId="2571"/>
    <cellStyle name="Millares [0] 9 13" xfId="2705"/>
    <cellStyle name="Millares [0] 9 14" xfId="2840"/>
    <cellStyle name="Millares [0] 9 15" xfId="2976"/>
    <cellStyle name="Millares [0] 9 16" xfId="3112"/>
    <cellStyle name="Millares [0] 9 17" xfId="3247"/>
    <cellStyle name="Millares [0] 9 18" xfId="3390"/>
    <cellStyle name="Millares [0] 9 19" xfId="1065"/>
    <cellStyle name="Millares [0] 9 2" xfId="284"/>
    <cellStyle name="Millares [0] 9 2 2" xfId="1200"/>
    <cellStyle name="Millares [0] 9 3" xfId="419"/>
    <cellStyle name="Millares [0] 9 3 2" xfId="1335"/>
    <cellStyle name="Millares [0] 9 4" xfId="552"/>
    <cellStyle name="Millares [0] 9 4 2" xfId="1468"/>
    <cellStyle name="Millares [0] 9 5" xfId="688"/>
    <cellStyle name="Millares [0] 9 5 2" xfId="1604"/>
    <cellStyle name="Millares [0] 9 6" xfId="828"/>
    <cellStyle name="Millares [0] 9 6 2" xfId="1744"/>
    <cellStyle name="Millares [0] 9 7" xfId="1878"/>
    <cellStyle name="Millares [0] 9 8" xfId="2016"/>
    <cellStyle name="Millares [0] 9 9" xfId="2154"/>
    <cellStyle name="Millares 10" xfId="25"/>
    <cellStyle name="Millares 10 10" xfId="2155"/>
    <cellStyle name="Millares 10 11" xfId="2296"/>
    <cellStyle name="Millares 10 12" xfId="2433"/>
    <cellStyle name="Millares 10 13" xfId="2572"/>
    <cellStyle name="Millares 10 14" xfId="2706"/>
    <cellStyle name="Millares 10 15" xfId="2841"/>
    <cellStyle name="Millares 10 16" xfId="2977"/>
    <cellStyle name="Millares 10 17" xfId="3113"/>
    <cellStyle name="Millares 10 18" xfId="3248"/>
    <cellStyle name="Millares 10 19" xfId="3391"/>
    <cellStyle name="Millares 10 2" xfId="150"/>
    <cellStyle name="Millares 10 2 2" xfId="1066"/>
    <cellStyle name="Millares 10 20" xfId="1026"/>
    <cellStyle name="Millares 10 3" xfId="285"/>
    <cellStyle name="Millares 10 3 2" xfId="1201"/>
    <cellStyle name="Millares 10 4" xfId="420"/>
    <cellStyle name="Millares 10 4 2" xfId="1336"/>
    <cellStyle name="Millares 10 5" xfId="553"/>
    <cellStyle name="Millares 10 5 2" xfId="1469"/>
    <cellStyle name="Millares 10 6" xfId="689"/>
    <cellStyle name="Millares 10 6 2" xfId="1605"/>
    <cellStyle name="Millares 10 7" xfId="829"/>
    <cellStyle name="Millares 10 7 2" xfId="1745"/>
    <cellStyle name="Millares 10 8" xfId="110"/>
    <cellStyle name="Millares 10 8 2" xfId="1879"/>
    <cellStyle name="Millares 10 9" xfId="2017"/>
    <cellStyle name="Millares 100" xfId="3499"/>
    <cellStyle name="Millares 101" xfId="3501"/>
    <cellStyle name="Millares 102" xfId="942"/>
    <cellStyle name="Millares 103" xfId="943"/>
    <cellStyle name="Millares 104" xfId="3506"/>
    <cellStyle name="Millares 105" xfId="3505"/>
    <cellStyle name="Millares 106" xfId="3503"/>
    <cellStyle name="Millares 107" xfId="3502"/>
    <cellStyle name="Millares 108" xfId="3507"/>
    <cellStyle name="Millares 109" xfId="3504"/>
    <cellStyle name="Millares 11" xfId="20"/>
    <cellStyle name="Millares 11 10" xfId="2156"/>
    <cellStyle name="Millares 11 11" xfId="2297"/>
    <cellStyle name="Millares 11 12" xfId="2434"/>
    <cellStyle name="Millares 11 13" xfId="2573"/>
    <cellStyle name="Millares 11 14" xfId="2707"/>
    <cellStyle name="Millares 11 15" xfId="2842"/>
    <cellStyle name="Millares 11 16" xfId="2978"/>
    <cellStyle name="Millares 11 17" xfId="3114"/>
    <cellStyle name="Millares 11 18" xfId="3249"/>
    <cellStyle name="Millares 11 19" xfId="3392"/>
    <cellStyle name="Millares 11 2" xfId="151"/>
    <cellStyle name="Millares 11 2 2" xfId="1067"/>
    <cellStyle name="Millares 11 20" xfId="1028"/>
    <cellStyle name="Millares 11 3" xfId="286"/>
    <cellStyle name="Millares 11 3 2" xfId="1202"/>
    <cellStyle name="Millares 11 4" xfId="421"/>
    <cellStyle name="Millares 11 4 2" xfId="1337"/>
    <cellStyle name="Millares 11 5" xfId="554"/>
    <cellStyle name="Millares 11 5 2" xfId="1470"/>
    <cellStyle name="Millares 11 6" xfId="690"/>
    <cellStyle name="Millares 11 6 2" xfId="1606"/>
    <cellStyle name="Millares 11 7" xfId="830"/>
    <cellStyle name="Millares 11 7 2" xfId="1746"/>
    <cellStyle name="Millares 11 8" xfId="112"/>
    <cellStyle name="Millares 11 8 2" xfId="1880"/>
    <cellStyle name="Millares 11 9" xfId="2018"/>
    <cellStyle name="Millares 110" xfId="3508"/>
    <cellStyle name="Millares 12" xfId="23"/>
    <cellStyle name="Millares 12 10" xfId="2157"/>
    <cellStyle name="Millares 12 11" xfId="2298"/>
    <cellStyle name="Millares 12 12" xfId="2435"/>
    <cellStyle name="Millares 12 13" xfId="2574"/>
    <cellStyle name="Millares 12 14" xfId="2708"/>
    <cellStyle name="Millares 12 15" xfId="2843"/>
    <cellStyle name="Millares 12 16" xfId="2979"/>
    <cellStyle name="Millares 12 17" xfId="3115"/>
    <cellStyle name="Millares 12 18" xfId="3250"/>
    <cellStyle name="Millares 12 19" xfId="3393"/>
    <cellStyle name="Millares 12 2" xfId="152"/>
    <cellStyle name="Millares 12 2 2" xfId="1068"/>
    <cellStyle name="Millares 12 20" xfId="1027"/>
    <cellStyle name="Millares 12 3" xfId="287"/>
    <cellStyle name="Millares 12 3 2" xfId="1203"/>
    <cellStyle name="Millares 12 4" xfId="422"/>
    <cellStyle name="Millares 12 4 2" xfId="1338"/>
    <cellStyle name="Millares 12 5" xfId="555"/>
    <cellStyle name="Millares 12 5 2" xfId="1471"/>
    <cellStyle name="Millares 12 6" xfId="691"/>
    <cellStyle name="Millares 12 6 2" xfId="1607"/>
    <cellStyle name="Millares 12 7" xfId="831"/>
    <cellStyle name="Millares 12 7 2" xfId="1747"/>
    <cellStyle name="Millares 12 8" xfId="111"/>
    <cellStyle name="Millares 12 8 2" xfId="1881"/>
    <cellStyle name="Millares 12 9" xfId="2019"/>
    <cellStyle name="Millares 13" xfId="24"/>
    <cellStyle name="Millares 13 10" xfId="2158"/>
    <cellStyle name="Millares 13 11" xfId="2299"/>
    <cellStyle name="Millares 13 12" xfId="2436"/>
    <cellStyle name="Millares 13 13" xfId="2575"/>
    <cellStyle name="Millares 13 14" xfId="2709"/>
    <cellStyle name="Millares 13 15" xfId="2844"/>
    <cellStyle name="Millares 13 16" xfId="2980"/>
    <cellStyle name="Millares 13 17" xfId="3116"/>
    <cellStyle name="Millares 13 18" xfId="3251"/>
    <cellStyle name="Millares 13 19" xfId="3394"/>
    <cellStyle name="Millares 13 2" xfId="153"/>
    <cellStyle name="Millares 13 2 2" xfId="1069"/>
    <cellStyle name="Millares 13 20" xfId="1029"/>
    <cellStyle name="Millares 13 3" xfId="288"/>
    <cellStyle name="Millares 13 3 2" xfId="1204"/>
    <cellStyle name="Millares 13 4" xfId="423"/>
    <cellStyle name="Millares 13 4 2" xfId="1339"/>
    <cellStyle name="Millares 13 5" xfId="556"/>
    <cellStyle name="Millares 13 5 2" xfId="1472"/>
    <cellStyle name="Millares 13 6" xfId="692"/>
    <cellStyle name="Millares 13 6 2" xfId="1608"/>
    <cellStyle name="Millares 13 7" xfId="832"/>
    <cellStyle name="Millares 13 7 2" xfId="1748"/>
    <cellStyle name="Millares 13 8" xfId="113"/>
    <cellStyle name="Millares 13 8 2" xfId="1882"/>
    <cellStyle name="Millares 13 9" xfId="2020"/>
    <cellStyle name="Millares 14" xfId="26"/>
    <cellStyle name="Millares 14 10" xfId="2159"/>
    <cellStyle name="Millares 14 11" xfId="2300"/>
    <cellStyle name="Millares 14 12" xfId="2437"/>
    <cellStyle name="Millares 14 13" xfId="2576"/>
    <cellStyle name="Millares 14 14" xfId="2710"/>
    <cellStyle name="Millares 14 15" xfId="2845"/>
    <cellStyle name="Millares 14 16" xfId="2981"/>
    <cellStyle name="Millares 14 17" xfId="3117"/>
    <cellStyle name="Millares 14 18" xfId="3252"/>
    <cellStyle name="Millares 14 19" xfId="3395"/>
    <cellStyle name="Millares 14 2" xfId="154"/>
    <cellStyle name="Millares 14 2 2" xfId="1070"/>
    <cellStyle name="Millares 14 20" xfId="1030"/>
    <cellStyle name="Millares 14 3" xfId="289"/>
    <cellStyle name="Millares 14 3 2" xfId="1205"/>
    <cellStyle name="Millares 14 4" xfId="424"/>
    <cellStyle name="Millares 14 4 2" xfId="1340"/>
    <cellStyle name="Millares 14 5" xfId="557"/>
    <cellStyle name="Millares 14 5 2" xfId="1473"/>
    <cellStyle name="Millares 14 6" xfId="693"/>
    <cellStyle name="Millares 14 6 2" xfId="1609"/>
    <cellStyle name="Millares 14 7" xfId="833"/>
    <cellStyle name="Millares 14 7 2" xfId="1749"/>
    <cellStyle name="Millares 14 8" xfId="114"/>
    <cellStyle name="Millares 14 8 2" xfId="1883"/>
    <cellStyle name="Millares 14 9" xfId="2021"/>
    <cellStyle name="Millares 15" xfId="155"/>
    <cellStyle name="Millares 15 10" xfId="2301"/>
    <cellStyle name="Millares 15 11" xfId="2438"/>
    <cellStyle name="Millares 15 12" xfId="2577"/>
    <cellStyle name="Millares 15 13" xfId="2711"/>
    <cellStyle name="Millares 15 14" xfId="2846"/>
    <cellStyle name="Millares 15 15" xfId="2982"/>
    <cellStyle name="Millares 15 16" xfId="3118"/>
    <cellStyle name="Millares 15 17" xfId="3253"/>
    <cellStyle name="Millares 15 18" xfId="3396"/>
    <cellStyle name="Millares 15 19" xfId="1071"/>
    <cellStyle name="Millares 15 2" xfId="290"/>
    <cellStyle name="Millares 15 2 2" xfId="1206"/>
    <cellStyle name="Millares 15 3" xfId="425"/>
    <cellStyle name="Millares 15 3 2" xfId="1341"/>
    <cellStyle name="Millares 15 4" xfId="558"/>
    <cellStyle name="Millares 15 4 2" xfId="1474"/>
    <cellStyle name="Millares 15 5" xfId="694"/>
    <cellStyle name="Millares 15 5 2" xfId="1610"/>
    <cellStyle name="Millares 15 6" xfId="834"/>
    <cellStyle name="Millares 15 6 2" xfId="1750"/>
    <cellStyle name="Millares 15 7" xfId="1884"/>
    <cellStyle name="Millares 15 8" xfId="2022"/>
    <cellStyle name="Millares 15 9" xfId="2160"/>
    <cellStyle name="Millares 16" xfId="124"/>
    <cellStyle name="Millares 16 2" xfId="1040"/>
    <cellStyle name="Millares 17" xfId="257"/>
    <cellStyle name="Millares 17 2" xfId="1173"/>
    <cellStyle name="Millares 18" xfId="258"/>
    <cellStyle name="Millares 18 2" xfId="1174"/>
    <cellStyle name="Millares 19" xfId="259"/>
    <cellStyle name="Millares 19 2" xfId="1175"/>
    <cellStyle name="Millares 2" xfId="6"/>
    <cellStyle name="Millares 2 2" xfId="5"/>
    <cellStyle name="Millares 2 2 10" xfId="156"/>
    <cellStyle name="Millares 2 2 10 2" xfId="1072"/>
    <cellStyle name="Millares 2 2 11" xfId="291"/>
    <cellStyle name="Millares 2 2 11 2" xfId="1207"/>
    <cellStyle name="Millares 2 2 12" xfId="426"/>
    <cellStyle name="Millares 2 2 12 2" xfId="1342"/>
    <cellStyle name="Millares 2 2 13" xfId="559"/>
    <cellStyle name="Millares 2 2 13 2" xfId="1475"/>
    <cellStyle name="Millares 2 2 14" xfId="695"/>
    <cellStyle name="Millares 2 2 14 2" xfId="1611"/>
    <cellStyle name="Millares 2 2 15" xfId="835"/>
    <cellStyle name="Millares 2 2 15 2" xfId="1751"/>
    <cellStyle name="Millares 2 2 16" xfId="29"/>
    <cellStyle name="Millares 2 2 16 2" xfId="1885"/>
    <cellStyle name="Millares 2 2 17" xfId="2023"/>
    <cellStyle name="Millares 2 2 18" xfId="2161"/>
    <cellStyle name="Millares 2 2 19" xfId="2302"/>
    <cellStyle name="Millares 2 2 2" xfId="13"/>
    <cellStyle name="Millares 2 2 2 10" xfId="560"/>
    <cellStyle name="Millares 2 2 2 10 2" xfId="1476"/>
    <cellStyle name="Millares 2 2 2 11" xfId="696"/>
    <cellStyle name="Millares 2 2 2 11 2" xfId="1612"/>
    <cellStyle name="Millares 2 2 2 12" xfId="836"/>
    <cellStyle name="Millares 2 2 2 12 2" xfId="1752"/>
    <cellStyle name="Millares 2 2 2 13" xfId="38"/>
    <cellStyle name="Millares 2 2 2 13 2" xfId="1886"/>
    <cellStyle name="Millares 2 2 2 14" xfId="2024"/>
    <cellStyle name="Millares 2 2 2 15" xfId="2162"/>
    <cellStyle name="Millares 2 2 2 16" xfId="2303"/>
    <cellStyle name="Millares 2 2 2 17" xfId="2440"/>
    <cellStyle name="Millares 2 2 2 18" xfId="2579"/>
    <cellStyle name="Millares 2 2 2 19" xfId="2713"/>
    <cellStyle name="Millares 2 2 2 2" xfId="48"/>
    <cellStyle name="Millares 2 2 2 2 10" xfId="837"/>
    <cellStyle name="Millares 2 2 2 2 10 2" xfId="1753"/>
    <cellStyle name="Millares 2 2 2 2 11" xfId="1887"/>
    <cellStyle name="Millares 2 2 2 2 12" xfId="2025"/>
    <cellStyle name="Millares 2 2 2 2 13" xfId="2163"/>
    <cellStyle name="Millares 2 2 2 2 14" xfId="2304"/>
    <cellStyle name="Millares 2 2 2 2 15" xfId="2441"/>
    <cellStyle name="Millares 2 2 2 2 16" xfId="2580"/>
    <cellStyle name="Millares 2 2 2 2 17" xfId="2714"/>
    <cellStyle name="Millares 2 2 2 2 18" xfId="2849"/>
    <cellStyle name="Millares 2 2 2 2 19" xfId="2985"/>
    <cellStyle name="Millares 2 2 2 2 2" xfId="105"/>
    <cellStyle name="Millares 2 2 2 2 2 10" xfId="2164"/>
    <cellStyle name="Millares 2 2 2 2 2 11" xfId="2305"/>
    <cellStyle name="Millares 2 2 2 2 2 12" xfId="2442"/>
    <cellStyle name="Millares 2 2 2 2 2 13" xfId="2581"/>
    <cellStyle name="Millares 2 2 2 2 2 14" xfId="2715"/>
    <cellStyle name="Millares 2 2 2 2 2 15" xfId="2850"/>
    <cellStyle name="Millares 2 2 2 2 2 16" xfId="2986"/>
    <cellStyle name="Millares 2 2 2 2 2 17" xfId="3122"/>
    <cellStyle name="Millares 2 2 2 2 2 18" xfId="3257"/>
    <cellStyle name="Millares 2 2 2 2 2 19" xfId="3400"/>
    <cellStyle name="Millares 2 2 2 2 2 2" xfId="159"/>
    <cellStyle name="Millares 2 2 2 2 2 2 2" xfId="1075"/>
    <cellStyle name="Millares 2 2 2 2 2 20" xfId="1021"/>
    <cellStyle name="Millares 2 2 2 2 2 3" xfId="294"/>
    <cellStyle name="Millares 2 2 2 2 2 3 2" xfId="1210"/>
    <cellStyle name="Millares 2 2 2 2 2 4" xfId="429"/>
    <cellStyle name="Millares 2 2 2 2 2 4 2" xfId="1345"/>
    <cellStyle name="Millares 2 2 2 2 2 5" xfId="562"/>
    <cellStyle name="Millares 2 2 2 2 2 5 2" xfId="1478"/>
    <cellStyle name="Millares 2 2 2 2 2 6" xfId="698"/>
    <cellStyle name="Millares 2 2 2 2 2 6 2" xfId="1614"/>
    <cellStyle name="Millares 2 2 2 2 2 7" xfId="838"/>
    <cellStyle name="Millares 2 2 2 2 2 7 2" xfId="1754"/>
    <cellStyle name="Millares 2 2 2 2 2 8" xfId="1888"/>
    <cellStyle name="Millares 2 2 2 2 2 9" xfId="2026"/>
    <cellStyle name="Millares 2 2 2 2 20" xfId="3121"/>
    <cellStyle name="Millares 2 2 2 2 21" xfId="3256"/>
    <cellStyle name="Millares 2 2 2 2 22" xfId="3399"/>
    <cellStyle name="Millares 2 2 2 2 23" xfId="964"/>
    <cellStyle name="Millares 2 2 2 2 3" xfId="79"/>
    <cellStyle name="Millares 2 2 2 2 3 10" xfId="2165"/>
    <cellStyle name="Millares 2 2 2 2 3 11" xfId="2306"/>
    <cellStyle name="Millares 2 2 2 2 3 12" xfId="2443"/>
    <cellStyle name="Millares 2 2 2 2 3 13" xfId="2582"/>
    <cellStyle name="Millares 2 2 2 2 3 14" xfId="2716"/>
    <cellStyle name="Millares 2 2 2 2 3 15" xfId="2851"/>
    <cellStyle name="Millares 2 2 2 2 3 16" xfId="2987"/>
    <cellStyle name="Millares 2 2 2 2 3 17" xfId="3123"/>
    <cellStyle name="Millares 2 2 2 2 3 18" xfId="3258"/>
    <cellStyle name="Millares 2 2 2 2 3 19" xfId="3401"/>
    <cellStyle name="Millares 2 2 2 2 3 2" xfId="160"/>
    <cellStyle name="Millares 2 2 2 2 3 2 2" xfId="1076"/>
    <cellStyle name="Millares 2 2 2 2 3 20" xfId="995"/>
    <cellStyle name="Millares 2 2 2 2 3 3" xfId="295"/>
    <cellStyle name="Millares 2 2 2 2 3 3 2" xfId="1211"/>
    <cellStyle name="Millares 2 2 2 2 3 4" xfId="430"/>
    <cellStyle name="Millares 2 2 2 2 3 4 2" xfId="1346"/>
    <cellStyle name="Millares 2 2 2 2 3 5" xfId="563"/>
    <cellStyle name="Millares 2 2 2 2 3 5 2" xfId="1479"/>
    <cellStyle name="Millares 2 2 2 2 3 6" xfId="699"/>
    <cellStyle name="Millares 2 2 2 2 3 6 2" xfId="1615"/>
    <cellStyle name="Millares 2 2 2 2 3 7" xfId="839"/>
    <cellStyle name="Millares 2 2 2 2 3 7 2" xfId="1755"/>
    <cellStyle name="Millares 2 2 2 2 3 8" xfId="1889"/>
    <cellStyle name="Millares 2 2 2 2 3 9" xfId="2027"/>
    <cellStyle name="Millares 2 2 2 2 4" xfId="161"/>
    <cellStyle name="Millares 2 2 2 2 4 10" xfId="2307"/>
    <cellStyle name="Millares 2 2 2 2 4 11" xfId="2444"/>
    <cellStyle name="Millares 2 2 2 2 4 12" xfId="2583"/>
    <cellStyle name="Millares 2 2 2 2 4 13" xfId="2717"/>
    <cellStyle name="Millares 2 2 2 2 4 14" xfId="2852"/>
    <cellStyle name="Millares 2 2 2 2 4 15" xfId="2988"/>
    <cellStyle name="Millares 2 2 2 2 4 16" xfId="3124"/>
    <cellStyle name="Millares 2 2 2 2 4 17" xfId="3259"/>
    <cellStyle name="Millares 2 2 2 2 4 18" xfId="3402"/>
    <cellStyle name="Millares 2 2 2 2 4 19" xfId="1077"/>
    <cellStyle name="Millares 2 2 2 2 4 2" xfId="296"/>
    <cellStyle name="Millares 2 2 2 2 4 2 2" xfId="1212"/>
    <cellStyle name="Millares 2 2 2 2 4 3" xfId="431"/>
    <cellStyle name="Millares 2 2 2 2 4 3 2" xfId="1347"/>
    <cellStyle name="Millares 2 2 2 2 4 4" xfId="564"/>
    <cellStyle name="Millares 2 2 2 2 4 4 2" xfId="1480"/>
    <cellStyle name="Millares 2 2 2 2 4 5" xfId="700"/>
    <cellStyle name="Millares 2 2 2 2 4 5 2" xfId="1616"/>
    <cellStyle name="Millares 2 2 2 2 4 6" xfId="840"/>
    <cellStyle name="Millares 2 2 2 2 4 6 2" xfId="1756"/>
    <cellStyle name="Millares 2 2 2 2 4 7" xfId="1890"/>
    <cellStyle name="Millares 2 2 2 2 4 8" xfId="2028"/>
    <cellStyle name="Millares 2 2 2 2 4 9" xfId="2166"/>
    <cellStyle name="Millares 2 2 2 2 5" xfId="158"/>
    <cellStyle name="Millares 2 2 2 2 5 2" xfId="1074"/>
    <cellStyle name="Millares 2 2 2 2 6" xfId="293"/>
    <cellStyle name="Millares 2 2 2 2 6 2" xfId="1209"/>
    <cellStyle name="Millares 2 2 2 2 7" xfId="428"/>
    <cellStyle name="Millares 2 2 2 2 7 2" xfId="1344"/>
    <cellStyle name="Millares 2 2 2 2 8" xfId="561"/>
    <cellStyle name="Millares 2 2 2 2 8 2" xfId="1477"/>
    <cellStyle name="Millares 2 2 2 2 9" xfId="697"/>
    <cellStyle name="Millares 2 2 2 2 9 2" xfId="1613"/>
    <cellStyle name="Millares 2 2 2 20" xfId="2848"/>
    <cellStyle name="Millares 2 2 2 21" xfId="2984"/>
    <cellStyle name="Millares 2 2 2 22" xfId="3120"/>
    <cellStyle name="Millares 2 2 2 23" xfId="3255"/>
    <cellStyle name="Millares 2 2 2 24" xfId="3398"/>
    <cellStyle name="Millares 2 2 2 25" xfId="954"/>
    <cellStyle name="Millares 2 2 2 3" xfId="95"/>
    <cellStyle name="Millares 2 2 2 3 10" xfId="2029"/>
    <cellStyle name="Millares 2 2 2 3 11" xfId="2167"/>
    <cellStyle name="Millares 2 2 2 3 12" xfId="2308"/>
    <cellStyle name="Millares 2 2 2 3 13" xfId="2445"/>
    <cellStyle name="Millares 2 2 2 3 14" xfId="2584"/>
    <cellStyle name="Millares 2 2 2 3 15" xfId="2718"/>
    <cellStyle name="Millares 2 2 2 3 16" xfId="2853"/>
    <cellStyle name="Millares 2 2 2 3 17" xfId="2989"/>
    <cellStyle name="Millares 2 2 2 3 18" xfId="3125"/>
    <cellStyle name="Millares 2 2 2 3 19" xfId="3260"/>
    <cellStyle name="Millares 2 2 2 3 2" xfId="163"/>
    <cellStyle name="Millares 2 2 2 3 2 10" xfId="2309"/>
    <cellStyle name="Millares 2 2 2 3 2 11" xfId="2446"/>
    <cellStyle name="Millares 2 2 2 3 2 12" xfId="2585"/>
    <cellStyle name="Millares 2 2 2 3 2 13" xfId="2719"/>
    <cellStyle name="Millares 2 2 2 3 2 14" xfId="2854"/>
    <cellStyle name="Millares 2 2 2 3 2 15" xfId="2990"/>
    <cellStyle name="Millares 2 2 2 3 2 16" xfId="3126"/>
    <cellStyle name="Millares 2 2 2 3 2 17" xfId="3261"/>
    <cellStyle name="Millares 2 2 2 3 2 18" xfId="3404"/>
    <cellStyle name="Millares 2 2 2 3 2 19" xfId="1079"/>
    <cellStyle name="Millares 2 2 2 3 2 2" xfId="298"/>
    <cellStyle name="Millares 2 2 2 3 2 2 2" xfId="1214"/>
    <cellStyle name="Millares 2 2 2 3 2 3" xfId="433"/>
    <cellStyle name="Millares 2 2 2 3 2 3 2" xfId="1349"/>
    <cellStyle name="Millares 2 2 2 3 2 4" xfId="566"/>
    <cellStyle name="Millares 2 2 2 3 2 4 2" xfId="1482"/>
    <cellStyle name="Millares 2 2 2 3 2 5" xfId="702"/>
    <cellStyle name="Millares 2 2 2 3 2 5 2" xfId="1618"/>
    <cellStyle name="Millares 2 2 2 3 2 6" xfId="842"/>
    <cellStyle name="Millares 2 2 2 3 2 6 2" xfId="1758"/>
    <cellStyle name="Millares 2 2 2 3 2 7" xfId="1892"/>
    <cellStyle name="Millares 2 2 2 3 2 8" xfId="2030"/>
    <cellStyle name="Millares 2 2 2 3 2 9" xfId="2168"/>
    <cellStyle name="Millares 2 2 2 3 20" xfId="3403"/>
    <cellStyle name="Millares 2 2 2 3 21" xfId="1011"/>
    <cellStyle name="Millares 2 2 2 3 3" xfId="162"/>
    <cellStyle name="Millares 2 2 2 3 3 2" xfId="1078"/>
    <cellStyle name="Millares 2 2 2 3 4" xfId="297"/>
    <cellStyle name="Millares 2 2 2 3 4 2" xfId="1213"/>
    <cellStyle name="Millares 2 2 2 3 5" xfId="432"/>
    <cellStyle name="Millares 2 2 2 3 5 2" xfId="1348"/>
    <cellStyle name="Millares 2 2 2 3 6" xfId="565"/>
    <cellStyle name="Millares 2 2 2 3 6 2" xfId="1481"/>
    <cellStyle name="Millares 2 2 2 3 7" xfId="701"/>
    <cellStyle name="Millares 2 2 2 3 7 2" xfId="1617"/>
    <cellStyle name="Millares 2 2 2 3 8" xfId="841"/>
    <cellStyle name="Millares 2 2 2 3 8 2" xfId="1757"/>
    <cellStyle name="Millares 2 2 2 3 9" xfId="1891"/>
    <cellStyle name="Millares 2 2 2 4" xfId="69"/>
    <cellStyle name="Millares 2 2 2 4 10" xfId="2169"/>
    <cellStyle name="Millares 2 2 2 4 11" xfId="2310"/>
    <cellStyle name="Millares 2 2 2 4 12" xfId="2447"/>
    <cellStyle name="Millares 2 2 2 4 13" xfId="2586"/>
    <cellStyle name="Millares 2 2 2 4 14" xfId="2720"/>
    <cellStyle name="Millares 2 2 2 4 15" xfId="2855"/>
    <cellStyle name="Millares 2 2 2 4 16" xfId="2991"/>
    <cellStyle name="Millares 2 2 2 4 17" xfId="3127"/>
    <cellStyle name="Millares 2 2 2 4 18" xfId="3262"/>
    <cellStyle name="Millares 2 2 2 4 19" xfId="3405"/>
    <cellStyle name="Millares 2 2 2 4 2" xfId="164"/>
    <cellStyle name="Millares 2 2 2 4 2 2" xfId="1080"/>
    <cellStyle name="Millares 2 2 2 4 20" xfId="985"/>
    <cellStyle name="Millares 2 2 2 4 3" xfId="299"/>
    <cellStyle name="Millares 2 2 2 4 3 2" xfId="1215"/>
    <cellStyle name="Millares 2 2 2 4 4" xfId="434"/>
    <cellStyle name="Millares 2 2 2 4 4 2" xfId="1350"/>
    <cellStyle name="Millares 2 2 2 4 5" xfId="567"/>
    <cellStyle name="Millares 2 2 2 4 5 2" xfId="1483"/>
    <cellStyle name="Millares 2 2 2 4 6" xfId="703"/>
    <cellStyle name="Millares 2 2 2 4 6 2" xfId="1619"/>
    <cellStyle name="Millares 2 2 2 4 7" xfId="843"/>
    <cellStyle name="Millares 2 2 2 4 7 2" xfId="1759"/>
    <cellStyle name="Millares 2 2 2 4 8" xfId="1893"/>
    <cellStyle name="Millares 2 2 2 4 9" xfId="2031"/>
    <cellStyle name="Millares 2 2 2 5" xfId="123"/>
    <cellStyle name="Millares 2 2 2 5 10" xfId="2170"/>
    <cellStyle name="Millares 2 2 2 5 11" xfId="2311"/>
    <cellStyle name="Millares 2 2 2 5 12" xfId="2448"/>
    <cellStyle name="Millares 2 2 2 5 13" xfId="2587"/>
    <cellStyle name="Millares 2 2 2 5 14" xfId="2721"/>
    <cellStyle name="Millares 2 2 2 5 15" xfId="2856"/>
    <cellStyle name="Millares 2 2 2 5 16" xfId="2992"/>
    <cellStyle name="Millares 2 2 2 5 17" xfId="3128"/>
    <cellStyle name="Millares 2 2 2 5 18" xfId="3263"/>
    <cellStyle name="Millares 2 2 2 5 19" xfId="3406"/>
    <cellStyle name="Millares 2 2 2 5 2" xfId="165"/>
    <cellStyle name="Millares 2 2 2 5 2 2" xfId="1081"/>
    <cellStyle name="Millares 2 2 2 5 20" xfId="1039"/>
    <cellStyle name="Millares 2 2 2 5 3" xfId="300"/>
    <cellStyle name="Millares 2 2 2 5 3 2" xfId="1216"/>
    <cellStyle name="Millares 2 2 2 5 4" xfId="435"/>
    <cellStyle name="Millares 2 2 2 5 4 2" xfId="1351"/>
    <cellStyle name="Millares 2 2 2 5 5" xfId="568"/>
    <cellStyle name="Millares 2 2 2 5 5 2" xfId="1484"/>
    <cellStyle name="Millares 2 2 2 5 6" xfId="704"/>
    <cellStyle name="Millares 2 2 2 5 6 2" xfId="1620"/>
    <cellStyle name="Millares 2 2 2 5 7" xfId="844"/>
    <cellStyle name="Millares 2 2 2 5 7 2" xfId="1760"/>
    <cellStyle name="Millares 2 2 2 5 8" xfId="1894"/>
    <cellStyle name="Millares 2 2 2 5 9" xfId="2032"/>
    <cellStyle name="Millares 2 2 2 6" xfId="166"/>
    <cellStyle name="Millares 2 2 2 6 10" xfId="2312"/>
    <cellStyle name="Millares 2 2 2 6 11" xfId="2449"/>
    <cellStyle name="Millares 2 2 2 6 12" xfId="2588"/>
    <cellStyle name="Millares 2 2 2 6 13" xfId="2722"/>
    <cellStyle name="Millares 2 2 2 6 14" xfId="2857"/>
    <cellStyle name="Millares 2 2 2 6 15" xfId="2993"/>
    <cellStyle name="Millares 2 2 2 6 16" xfId="3129"/>
    <cellStyle name="Millares 2 2 2 6 17" xfId="3264"/>
    <cellStyle name="Millares 2 2 2 6 18" xfId="3407"/>
    <cellStyle name="Millares 2 2 2 6 19" xfId="1082"/>
    <cellStyle name="Millares 2 2 2 6 2" xfId="301"/>
    <cellStyle name="Millares 2 2 2 6 2 2" xfId="1217"/>
    <cellStyle name="Millares 2 2 2 6 3" xfId="436"/>
    <cellStyle name="Millares 2 2 2 6 3 2" xfId="1352"/>
    <cellStyle name="Millares 2 2 2 6 4" xfId="569"/>
    <cellStyle name="Millares 2 2 2 6 4 2" xfId="1485"/>
    <cellStyle name="Millares 2 2 2 6 5" xfId="705"/>
    <cellStyle name="Millares 2 2 2 6 5 2" xfId="1621"/>
    <cellStyle name="Millares 2 2 2 6 6" xfId="845"/>
    <cellStyle name="Millares 2 2 2 6 6 2" xfId="1761"/>
    <cellStyle name="Millares 2 2 2 6 7" xfId="1895"/>
    <cellStyle name="Millares 2 2 2 6 8" xfId="2033"/>
    <cellStyle name="Millares 2 2 2 6 9" xfId="2171"/>
    <cellStyle name="Millares 2 2 2 7" xfId="157"/>
    <cellStyle name="Millares 2 2 2 7 2" xfId="1073"/>
    <cellStyle name="Millares 2 2 2 8" xfId="292"/>
    <cellStyle name="Millares 2 2 2 8 2" xfId="1208"/>
    <cellStyle name="Millares 2 2 2 9" xfId="427"/>
    <cellStyle name="Millares 2 2 2 9 2" xfId="1343"/>
    <cellStyle name="Millares 2 2 20" xfId="2439"/>
    <cellStyle name="Millares 2 2 21" xfId="2578"/>
    <cellStyle name="Millares 2 2 22" xfId="2712"/>
    <cellStyle name="Millares 2 2 23" xfId="2847"/>
    <cellStyle name="Millares 2 2 24" xfId="2983"/>
    <cellStyle name="Millares 2 2 25" xfId="3119"/>
    <cellStyle name="Millares 2 2 26" xfId="3254"/>
    <cellStyle name="Millares 2 2 27" xfId="3397"/>
    <cellStyle name="Millares 2 2 28" xfId="945"/>
    <cellStyle name="Millares 2 2 3" xfId="37"/>
    <cellStyle name="Millares 2 2 3 10" xfId="846"/>
    <cellStyle name="Millares 2 2 3 10 2" xfId="1762"/>
    <cellStyle name="Millares 2 2 3 11" xfId="1896"/>
    <cellStyle name="Millares 2 2 3 12" xfId="2034"/>
    <cellStyle name="Millares 2 2 3 13" xfId="2172"/>
    <cellStyle name="Millares 2 2 3 14" xfId="2313"/>
    <cellStyle name="Millares 2 2 3 15" xfId="2450"/>
    <cellStyle name="Millares 2 2 3 16" xfId="2589"/>
    <cellStyle name="Millares 2 2 3 17" xfId="2723"/>
    <cellStyle name="Millares 2 2 3 18" xfId="2858"/>
    <cellStyle name="Millares 2 2 3 19" xfId="2994"/>
    <cellStyle name="Millares 2 2 3 2" xfId="94"/>
    <cellStyle name="Millares 2 2 3 2 10" xfId="2173"/>
    <cellStyle name="Millares 2 2 3 2 11" xfId="2314"/>
    <cellStyle name="Millares 2 2 3 2 12" xfId="2451"/>
    <cellStyle name="Millares 2 2 3 2 13" xfId="2590"/>
    <cellStyle name="Millares 2 2 3 2 14" xfId="2724"/>
    <cellStyle name="Millares 2 2 3 2 15" xfId="2859"/>
    <cellStyle name="Millares 2 2 3 2 16" xfId="2995"/>
    <cellStyle name="Millares 2 2 3 2 17" xfId="3131"/>
    <cellStyle name="Millares 2 2 3 2 18" xfId="3266"/>
    <cellStyle name="Millares 2 2 3 2 19" xfId="3409"/>
    <cellStyle name="Millares 2 2 3 2 2" xfId="168"/>
    <cellStyle name="Millares 2 2 3 2 2 2" xfId="1084"/>
    <cellStyle name="Millares 2 2 3 2 20" xfId="1010"/>
    <cellStyle name="Millares 2 2 3 2 3" xfId="303"/>
    <cellStyle name="Millares 2 2 3 2 3 2" xfId="1219"/>
    <cellStyle name="Millares 2 2 3 2 4" xfId="438"/>
    <cellStyle name="Millares 2 2 3 2 4 2" xfId="1354"/>
    <cellStyle name="Millares 2 2 3 2 5" xfId="571"/>
    <cellStyle name="Millares 2 2 3 2 5 2" xfId="1487"/>
    <cellStyle name="Millares 2 2 3 2 6" xfId="707"/>
    <cellStyle name="Millares 2 2 3 2 6 2" xfId="1623"/>
    <cellStyle name="Millares 2 2 3 2 7" xfId="847"/>
    <cellStyle name="Millares 2 2 3 2 7 2" xfId="1763"/>
    <cellStyle name="Millares 2 2 3 2 8" xfId="1897"/>
    <cellStyle name="Millares 2 2 3 2 9" xfId="2035"/>
    <cellStyle name="Millares 2 2 3 20" xfId="3130"/>
    <cellStyle name="Millares 2 2 3 21" xfId="3265"/>
    <cellStyle name="Millares 2 2 3 22" xfId="3408"/>
    <cellStyle name="Millares 2 2 3 23" xfId="953"/>
    <cellStyle name="Millares 2 2 3 3" xfId="68"/>
    <cellStyle name="Millares 2 2 3 3 10" xfId="2174"/>
    <cellStyle name="Millares 2 2 3 3 11" xfId="2315"/>
    <cellStyle name="Millares 2 2 3 3 12" xfId="2452"/>
    <cellStyle name="Millares 2 2 3 3 13" xfId="2591"/>
    <cellStyle name="Millares 2 2 3 3 14" xfId="2725"/>
    <cellStyle name="Millares 2 2 3 3 15" xfId="2860"/>
    <cellStyle name="Millares 2 2 3 3 16" xfId="2996"/>
    <cellStyle name="Millares 2 2 3 3 17" xfId="3132"/>
    <cellStyle name="Millares 2 2 3 3 18" xfId="3267"/>
    <cellStyle name="Millares 2 2 3 3 19" xfId="3410"/>
    <cellStyle name="Millares 2 2 3 3 2" xfId="169"/>
    <cellStyle name="Millares 2 2 3 3 2 2" xfId="1085"/>
    <cellStyle name="Millares 2 2 3 3 20" xfId="984"/>
    <cellStyle name="Millares 2 2 3 3 3" xfId="304"/>
    <cellStyle name="Millares 2 2 3 3 3 2" xfId="1220"/>
    <cellStyle name="Millares 2 2 3 3 4" xfId="439"/>
    <cellStyle name="Millares 2 2 3 3 4 2" xfId="1355"/>
    <cellStyle name="Millares 2 2 3 3 5" xfId="572"/>
    <cellStyle name="Millares 2 2 3 3 5 2" xfId="1488"/>
    <cellStyle name="Millares 2 2 3 3 6" xfId="708"/>
    <cellStyle name="Millares 2 2 3 3 6 2" xfId="1624"/>
    <cellStyle name="Millares 2 2 3 3 7" xfId="848"/>
    <cellStyle name="Millares 2 2 3 3 7 2" xfId="1764"/>
    <cellStyle name="Millares 2 2 3 3 8" xfId="1898"/>
    <cellStyle name="Millares 2 2 3 3 9" xfId="2036"/>
    <cellStyle name="Millares 2 2 3 4" xfId="170"/>
    <cellStyle name="Millares 2 2 3 4 10" xfId="2316"/>
    <cellStyle name="Millares 2 2 3 4 11" xfId="2453"/>
    <cellStyle name="Millares 2 2 3 4 12" xfId="2592"/>
    <cellStyle name="Millares 2 2 3 4 13" xfId="2726"/>
    <cellStyle name="Millares 2 2 3 4 14" xfId="2861"/>
    <cellStyle name="Millares 2 2 3 4 15" xfId="2997"/>
    <cellStyle name="Millares 2 2 3 4 16" xfId="3133"/>
    <cellStyle name="Millares 2 2 3 4 17" xfId="3268"/>
    <cellStyle name="Millares 2 2 3 4 18" xfId="3411"/>
    <cellStyle name="Millares 2 2 3 4 19" xfId="1086"/>
    <cellStyle name="Millares 2 2 3 4 2" xfId="305"/>
    <cellStyle name="Millares 2 2 3 4 2 2" xfId="1221"/>
    <cellStyle name="Millares 2 2 3 4 3" xfId="440"/>
    <cellStyle name="Millares 2 2 3 4 3 2" xfId="1356"/>
    <cellStyle name="Millares 2 2 3 4 4" xfId="573"/>
    <cellStyle name="Millares 2 2 3 4 4 2" xfId="1489"/>
    <cellStyle name="Millares 2 2 3 4 5" xfId="709"/>
    <cellStyle name="Millares 2 2 3 4 5 2" xfId="1625"/>
    <cellStyle name="Millares 2 2 3 4 6" xfId="849"/>
    <cellStyle name="Millares 2 2 3 4 6 2" xfId="1765"/>
    <cellStyle name="Millares 2 2 3 4 7" xfId="1899"/>
    <cellStyle name="Millares 2 2 3 4 8" xfId="2037"/>
    <cellStyle name="Millares 2 2 3 4 9" xfId="2175"/>
    <cellStyle name="Millares 2 2 3 5" xfId="167"/>
    <cellStyle name="Millares 2 2 3 5 2" xfId="1083"/>
    <cellStyle name="Millares 2 2 3 6" xfId="302"/>
    <cellStyle name="Millares 2 2 3 6 2" xfId="1218"/>
    <cellStyle name="Millares 2 2 3 7" xfId="437"/>
    <cellStyle name="Millares 2 2 3 7 2" xfId="1353"/>
    <cellStyle name="Millares 2 2 3 8" xfId="570"/>
    <cellStyle name="Millares 2 2 3 8 2" xfId="1486"/>
    <cellStyle name="Millares 2 2 3 9" xfId="706"/>
    <cellStyle name="Millares 2 2 3 9 2" xfId="1622"/>
    <cellStyle name="Millares 2 2 4" xfId="47"/>
    <cellStyle name="Millares 2 2 4 10" xfId="850"/>
    <cellStyle name="Millares 2 2 4 10 2" xfId="1766"/>
    <cellStyle name="Millares 2 2 4 11" xfId="1900"/>
    <cellStyle name="Millares 2 2 4 12" xfId="2038"/>
    <cellStyle name="Millares 2 2 4 13" xfId="2176"/>
    <cellStyle name="Millares 2 2 4 14" xfId="2317"/>
    <cellStyle name="Millares 2 2 4 15" xfId="2454"/>
    <cellStyle name="Millares 2 2 4 16" xfId="2593"/>
    <cellStyle name="Millares 2 2 4 17" xfId="2727"/>
    <cellStyle name="Millares 2 2 4 18" xfId="2862"/>
    <cellStyle name="Millares 2 2 4 19" xfId="2998"/>
    <cellStyle name="Millares 2 2 4 2" xfId="104"/>
    <cellStyle name="Millares 2 2 4 2 10" xfId="2177"/>
    <cellStyle name="Millares 2 2 4 2 11" xfId="2318"/>
    <cellStyle name="Millares 2 2 4 2 12" xfId="2455"/>
    <cellStyle name="Millares 2 2 4 2 13" xfId="2594"/>
    <cellStyle name="Millares 2 2 4 2 14" xfId="2728"/>
    <cellStyle name="Millares 2 2 4 2 15" xfId="2863"/>
    <cellStyle name="Millares 2 2 4 2 16" xfId="2999"/>
    <cellStyle name="Millares 2 2 4 2 17" xfId="3135"/>
    <cellStyle name="Millares 2 2 4 2 18" xfId="3270"/>
    <cellStyle name="Millares 2 2 4 2 19" xfId="3413"/>
    <cellStyle name="Millares 2 2 4 2 2" xfId="172"/>
    <cellStyle name="Millares 2 2 4 2 2 2" xfId="1088"/>
    <cellStyle name="Millares 2 2 4 2 20" xfId="1020"/>
    <cellStyle name="Millares 2 2 4 2 3" xfId="307"/>
    <cellStyle name="Millares 2 2 4 2 3 2" xfId="1223"/>
    <cellStyle name="Millares 2 2 4 2 4" xfId="442"/>
    <cellStyle name="Millares 2 2 4 2 4 2" xfId="1358"/>
    <cellStyle name="Millares 2 2 4 2 5" xfId="575"/>
    <cellStyle name="Millares 2 2 4 2 5 2" xfId="1491"/>
    <cellStyle name="Millares 2 2 4 2 6" xfId="711"/>
    <cellStyle name="Millares 2 2 4 2 6 2" xfId="1627"/>
    <cellStyle name="Millares 2 2 4 2 7" xfId="851"/>
    <cellStyle name="Millares 2 2 4 2 7 2" xfId="1767"/>
    <cellStyle name="Millares 2 2 4 2 8" xfId="1901"/>
    <cellStyle name="Millares 2 2 4 2 9" xfId="2039"/>
    <cellStyle name="Millares 2 2 4 20" xfId="3134"/>
    <cellStyle name="Millares 2 2 4 21" xfId="3269"/>
    <cellStyle name="Millares 2 2 4 22" xfId="3412"/>
    <cellStyle name="Millares 2 2 4 23" xfId="963"/>
    <cellStyle name="Millares 2 2 4 3" xfId="78"/>
    <cellStyle name="Millares 2 2 4 3 10" xfId="2178"/>
    <cellStyle name="Millares 2 2 4 3 11" xfId="2319"/>
    <cellStyle name="Millares 2 2 4 3 12" xfId="2456"/>
    <cellStyle name="Millares 2 2 4 3 13" xfId="2595"/>
    <cellStyle name="Millares 2 2 4 3 14" xfId="2729"/>
    <cellStyle name="Millares 2 2 4 3 15" xfId="2864"/>
    <cellStyle name="Millares 2 2 4 3 16" xfId="3000"/>
    <cellStyle name="Millares 2 2 4 3 17" xfId="3136"/>
    <cellStyle name="Millares 2 2 4 3 18" xfId="3271"/>
    <cellStyle name="Millares 2 2 4 3 19" xfId="3414"/>
    <cellStyle name="Millares 2 2 4 3 2" xfId="173"/>
    <cellStyle name="Millares 2 2 4 3 2 2" xfId="1089"/>
    <cellStyle name="Millares 2 2 4 3 20" xfId="994"/>
    <cellStyle name="Millares 2 2 4 3 3" xfId="308"/>
    <cellStyle name="Millares 2 2 4 3 3 2" xfId="1224"/>
    <cellStyle name="Millares 2 2 4 3 4" xfId="443"/>
    <cellStyle name="Millares 2 2 4 3 4 2" xfId="1359"/>
    <cellStyle name="Millares 2 2 4 3 5" xfId="576"/>
    <cellStyle name="Millares 2 2 4 3 5 2" xfId="1492"/>
    <cellStyle name="Millares 2 2 4 3 6" xfId="712"/>
    <cellStyle name="Millares 2 2 4 3 6 2" xfId="1628"/>
    <cellStyle name="Millares 2 2 4 3 7" xfId="852"/>
    <cellStyle name="Millares 2 2 4 3 7 2" xfId="1768"/>
    <cellStyle name="Millares 2 2 4 3 8" xfId="1902"/>
    <cellStyle name="Millares 2 2 4 3 9" xfId="2040"/>
    <cellStyle name="Millares 2 2 4 4" xfId="174"/>
    <cellStyle name="Millares 2 2 4 4 10" xfId="2320"/>
    <cellStyle name="Millares 2 2 4 4 11" xfId="2457"/>
    <cellStyle name="Millares 2 2 4 4 12" xfId="2596"/>
    <cellStyle name="Millares 2 2 4 4 13" xfId="2730"/>
    <cellStyle name="Millares 2 2 4 4 14" xfId="2865"/>
    <cellStyle name="Millares 2 2 4 4 15" xfId="3001"/>
    <cellStyle name="Millares 2 2 4 4 16" xfId="3137"/>
    <cellStyle name="Millares 2 2 4 4 17" xfId="3272"/>
    <cellStyle name="Millares 2 2 4 4 18" xfId="3415"/>
    <cellStyle name="Millares 2 2 4 4 19" xfId="1090"/>
    <cellStyle name="Millares 2 2 4 4 2" xfId="309"/>
    <cellStyle name="Millares 2 2 4 4 2 2" xfId="1225"/>
    <cellStyle name="Millares 2 2 4 4 3" xfId="444"/>
    <cellStyle name="Millares 2 2 4 4 3 2" xfId="1360"/>
    <cellStyle name="Millares 2 2 4 4 4" xfId="577"/>
    <cellStyle name="Millares 2 2 4 4 4 2" xfId="1493"/>
    <cellStyle name="Millares 2 2 4 4 5" xfId="713"/>
    <cellStyle name="Millares 2 2 4 4 5 2" xfId="1629"/>
    <cellStyle name="Millares 2 2 4 4 6" xfId="853"/>
    <cellStyle name="Millares 2 2 4 4 6 2" xfId="1769"/>
    <cellStyle name="Millares 2 2 4 4 7" xfId="1903"/>
    <cellStyle name="Millares 2 2 4 4 8" xfId="2041"/>
    <cellStyle name="Millares 2 2 4 4 9" xfId="2179"/>
    <cellStyle name="Millares 2 2 4 5" xfId="171"/>
    <cellStyle name="Millares 2 2 4 5 2" xfId="1087"/>
    <cellStyle name="Millares 2 2 4 6" xfId="306"/>
    <cellStyle name="Millares 2 2 4 6 2" xfId="1222"/>
    <cellStyle name="Millares 2 2 4 7" xfId="441"/>
    <cellStyle name="Millares 2 2 4 7 2" xfId="1357"/>
    <cellStyle name="Millares 2 2 4 8" xfId="574"/>
    <cellStyle name="Millares 2 2 4 8 2" xfId="1490"/>
    <cellStyle name="Millares 2 2 4 9" xfId="710"/>
    <cellStyle name="Millares 2 2 4 9 2" xfId="1626"/>
    <cellStyle name="Millares 2 2 5" xfId="60"/>
    <cellStyle name="Millares 2 2 5 10" xfId="2042"/>
    <cellStyle name="Millares 2 2 5 11" xfId="2180"/>
    <cellStyle name="Millares 2 2 5 12" xfId="2321"/>
    <cellStyle name="Millares 2 2 5 13" xfId="2458"/>
    <cellStyle name="Millares 2 2 5 14" xfId="2597"/>
    <cellStyle name="Millares 2 2 5 15" xfId="2731"/>
    <cellStyle name="Millares 2 2 5 16" xfId="2866"/>
    <cellStyle name="Millares 2 2 5 17" xfId="3002"/>
    <cellStyle name="Millares 2 2 5 18" xfId="3138"/>
    <cellStyle name="Millares 2 2 5 19" xfId="3273"/>
    <cellStyle name="Millares 2 2 5 2" xfId="176"/>
    <cellStyle name="Millares 2 2 5 2 10" xfId="2322"/>
    <cellStyle name="Millares 2 2 5 2 11" xfId="2459"/>
    <cellStyle name="Millares 2 2 5 2 12" xfId="2598"/>
    <cellStyle name="Millares 2 2 5 2 13" xfId="2732"/>
    <cellStyle name="Millares 2 2 5 2 14" xfId="2867"/>
    <cellStyle name="Millares 2 2 5 2 15" xfId="3003"/>
    <cellStyle name="Millares 2 2 5 2 16" xfId="3139"/>
    <cellStyle name="Millares 2 2 5 2 17" xfId="3274"/>
    <cellStyle name="Millares 2 2 5 2 18" xfId="3417"/>
    <cellStyle name="Millares 2 2 5 2 19" xfId="1092"/>
    <cellStyle name="Millares 2 2 5 2 2" xfId="311"/>
    <cellStyle name="Millares 2 2 5 2 2 2" xfId="1227"/>
    <cellStyle name="Millares 2 2 5 2 3" xfId="446"/>
    <cellStyle name="Millares 2 2 5 2 3 2" xfId="1362"/>
    <cellStyle name="Millares 2 2 5 2 4" xfId="579"/>
    <cellStyle name="Millares 2 2 5 2 4 2" xfId="1495"/>
    <cellStyle name="Millares 2 2 5 2 5" xfId="715"/>
    <cellStyle name="Millares 2 2 5 2 5 2" xfId="1631"/>
    <cellStyle name="Millares 2 2 5 2 6" xfId="855"/>
    <cellStyle name="Millares 2 2 5 2 6 2" xfId="1771"/>
    <cellStyle name="Millares 2 2 5 2 7" xfId="1905"/>
    <cellStyle name="Millares 2 2 5 2 8" xfId="2043"/>
    <cellStyle name="Millares 2 2 5 2 9" xfId="2181"/>
    <cellStyle name="Millares 2 2 5 20" xfId="3416"/>
    <cellStyle name="Millares 2 2 5 21" xfId="976"/>
    <cellStyle name="Millares 2 2 5 3" xfId="175"/>
    <cellStyle name="Millares 2 2 5 3 2" xfId="1091"/>
    <cellStyle name="Millares 2 2 5 4" xfId="310"/>
    <cellStyle name="Millares 2 2 5 4 2" xfId="1226"/>
    <cellStyle name="Millares 2 2 5 5" xfId="445"/>
    <cellStyle name="Millares 2 2 5 5 2" xfId="1361"/>
    <cellStyle name="Millares 2 2 5 6" xfId="578"/>
    <cellStyle name="Millares 2 2 5 6 2" xfId="1494"/>
    <cellStyle name="Millares 2 2 5 7" xfId="714"/>
    <cellStyle name="Millares 2 2 5 7 2" xfId="1630"/>
    <cellStyle name="Millares 2 2 5 8" xfId="854"/>
    <cellStyle name="Millares 2 2 5 8 2" xfId="1770"/>
    <cellStyle name="Millares 2 2 5 9" xfId="1904"/>
    <cellStyle name="Millares 2 2 6" xfId="86"/>
    <cellStyle name="Millares 2 2 6 10" xfId="2182"/>
    <cellStyle name="Millares 2 2 6 11" xfId="2323"/>
    <cellStyle name="Millares 2 2 6 12" xfId="2460"/>
    <cellStyle name="Millares 2 2 6 13" xfId="2599"/>
    <cellStyle name="Millares 2 2 6 14" xfId="2733"/>
    <cellStyle name="Millares 2 2 6 15" xfId="2868"/>
    <cellStyle name="Millares 2 2 6 16" xfId="3004"/>
    <cellStyle name="Millares 2 2 6 17" xfId="3140"/>
    <cellStyle name="Millares 2 2 6 18" xfId="3275"/>
    <cellStyle name="Millares 2 2 6 19" xfId="3418"/>
    <cellStyle name="Millares 2 2 6 2" xfId="177"/>
    <cellStyle name="Millares 2 2 6 2 2" xfId="1093"/>
    <cellStyle name="Millares 2 2 6 20" xfId="1002"/>
    <cellStyle name="Millares 2 2 6 3" xfId="312"/>
    <cellStyle name="Millares 2 2 6 3 2" xfId="1228"/>
    <cellStyle name="Millares 2 2 6 4" xfId="447"/>
    <cellStyle name="Millares 2 2 6 4 2" xfId="1363"/>
    <cellStyle name="Millares 2 2 6 5" xfId="580"/>
    <cellStyle name="Millares 2 2 6 5 2" xfId="1496"/>
    <cellStyle name="Millares 2 2 6 6" xfId="716"/>
    <cellStyle name="Millares 2 2 6 6 2" xfId="1632"/>
    <cellStyle name="Millares 2 2 6 7" xfId="856"/>
    <cellStyle name="Millares 2 2 6 7 2" xfId="1772"/>
    <cellStyle name="Millares 2 2 6 8" xfId="1906"/>
    <cellStyle name="Millares 2 2 6 9" xfId="2044"/>
    <cellStyle name="Millares 2 2 7" xfId="54"/>
    <cellStyle name="Millares 2 2 7 10" xfId="2183"/>
    <cellStyle name="Millares 2 2 7 11" xfId="2324"/>
    <cellStyle name="Millares 2 2 7 12" xfId="2461"/>
    <cellStyle name="Millares 2 2 7 13" xfId="2600"/>
    <cellStyle name="Millares 2 2 7 14" xfId="2734"/>
    <cellStyle name="Millares 2 2 7 15" xfId="2869"/>
    <cellStyle name="Millares 2 2 7 16" xfId="3005"/>
    <cellStyle name="Millares 2 2 7 17" xfId="3141"/>
    <cellStyle name="Millares 2 2 7 18" xfId="3276"/>
    <cellStyle name="Millares 2 2 7 19" xfId="3419"/>
    <cellStyle name="Millares 2 2 7 2" xfId="178"/>
    <cellStyle name="Millares 2 2 7 2 2" xfId="1094"/>
    <cellStyle name="Millares 2 2 7 20" xfId="970"/>
    <cellStyle name="Millares 2 2 7 3" xfId="313"/>
    <cellStyle name="Millares 2 2 7 3 2" xfId="1229"/>
    <cellStyle name="Millares 2 2 7 4" xfId="448"/>
    <cellStyle name="Millares 2 2 7 4 2" xfId="1364"/>
    <cellStyle name="Millares 2 2 7 5" xfId="581"/>
    <cellStyle name="Millares 2 2 7 5 2" xfId="1497"/>
    <cellStyle name="Millares 2 2 7 6" xfId="717"/>
    <cellStyle name="Millares 2 2 7 6 2" xfId="1633"/>
    <cellStyle name="Millares 2 2 7 7" xfId="857"/>
    <cellStyle name="Millares 2 2 7 7 2" xfId="1773"/>
    <cellStyle name="Millares 2 2 7 8" xfId="1907"/>
    <cellStyle name="Millares 2 2 7 9" xfId="2045"/>
    <cellStyle name="Millares 2 2 8" xfId="116"/>
    <cellStyle name="Millares 2 2 8 10" xfId="2184"/>
    <cellStyle name="Millares 2 2 8 11" xfId="2325"/>
    <cellStyle name="Millares 2 2 8 12" xfId="2462"/>
    <cellStyle name="Millares 2 2 8 13" xfId="2601"/>
    <cellStyle name="Millares 2 2 8 14" xfId="2735"/>
    <cellStyle name="Millares 2 2 8 15" xfId="2870"/>
    <cellStyle name="Millares 2 2 8 16" xfId="3006"/>
    <cellStyle name="Millares 2 2 8 17" xfId="3142"/>
    <cellStyle name="Millares 2 2 8 18" xfId="3277"/>
    <cellStyle name="Millares 2 2 8 19" xfId="3420"/>
    <cellStyle name="Millares 2 2 8 2" xfId="179"/>
    <cellStyle name="Millares 2 2 8 2 2" xfId="1095"/>
    <cellStyle name="Millares 2 2 8 20" xfId="1032"/>
    <cellStyle name="Millares 2 2 8 3" xfId="314"/>
    <cellStyle name="Millares 2 2 8 3 2" xfId="1230"/>
    <cellStyle name="Millares 2 2 8 4" xfId="449"/>
    <cellStyle name="Millares 2 2 8 4 2" xfId="1365"/>
    <cellStyle name="Millares 2 2 8 5" xfId="582"/>
    <cellStyle name="Millares 2 2 8 5 2" xfId="1498"/>
    <cellStyle name="Millares 2 2 8 6" xfId="718"/>
    <cellStyle name="Millares 2 2 8 6 2" xfId="1634"/>
    <cellStyle name="Millares 2 2 8 7" xfId="858"/>
    <cellStyle name="Millares 2 2 8 7 2" xfId="1774"/>
    <cellStyle name="Millares 2 2 8 8" xfId="1908"/>
    <cellStyle name="Millares 2 2 8 9" xfId="2046"/>
    <cellStyle name="Millares 2 2 9" xfId="180"/>
    <cellStyle name="Millares 2 2 9 10" xfId="2326"/>
    <cellStyle name="Millares 2 2 9 11" xfId="2463"/>
    <cellStyle name="Millares 2 2 9 12" xfId="2602"/>
    <cellStyle name="Millares 2 2 9 13" xfId="2736"/>
    <cellStyle name="Millares 2 2 9 14" xfId="2871"/>
    <cellStyle name="Millares 2 2 9 15" xfId="3007"/>
    <cellStyle name="Millares 2 2 9 16" xfId="3143"/>
    <cellStyle name="Millares 2 2 9 17" xfId="3278"/>
    <cellStyle name="Millares 2 2 9 18" xfId="3421"/>
    <cellStyle name="Millares 2 2 9 19" xfId="1096"/>
    <cellStyle name="Millares 2 2 9 2" xfId="315"/>
    <cellStyle name="Millares 2 2 9 2 2" xfId="1231"/>
    <cellStyle name="Millares 2 2 9 3" xfId="450"/>
    <cellStyle name="Millares 2 2 9 3 2" xfId="1366"/>
    <cellStyle name="Millares 2 2 9 4" xfId="583"/>
    <cellStyle name="Millares 2 2 9 4 2" xfId="1499"/>
    <cellStyle name="Millares 2 2 9 5" xfId="719"/>
    <cellStyle name="Millares 2 2 9 5 2" xfId="1635"/>
    <cellStyle name="Millares 2 2 9 6" xfId="859"/>
    <cellStyle name="Millares 2 2 9 6 2" xfId="1775"/>
    <cellStyle name="Millares 2 2 9 7" xfId="1909"/>
    <cellStyle name="Millares 2 2 9 8" xfId="2047"/>
    <cellStyle name="Millares 2 2 9 9" xfId="2185"/>
    <cellStyle name="Millares 20" xfId="392"/>
    <cellStyle name="Millares 20 2" xfId="1308"/>
    <cellStyle name="Millares 21" xfId="393"/>
    <cellStyle name="Millares 21 2" xfId="1309"/>
    <cellStyle name="Millares 22" xfId="394"/>
    <cellStyle name="Millares 22 2" xfId="1310"/>
    <cellStyle name="Millares 23" xfId="527"/>
    <cellStyle name="Millares 23 2" xfId="1443"/>
    <cellStyle name="Millares 24" xfId="660"/>
    <cellStyle name="Millares 24 2" xfId="1576"/>
    <cellStyle name="Millares 25" xfId="661"/>
    <cellStyle name="Millares 25 2" xfId="1577"/>
    <cellStyle name="Millares 26" xfId="662"/>
    <cellStyle name="Millares 26 2" xfId="1578"/>
    <cellStyle name="Millares 27" xfId="663"/>
    <cellStyle name="Millares 27 2" xfId="1579"/>
    <cellStyle name="Millares 28" xfId="796"/>
    <cellStyle name="Millares 28 2" xfId="1712"/>
    <cellStyle name="Millares 29" xfId="798"/>
    <cellStyle name="Millares 29 2" xfId="1714"/>
    <cellStyle name="Millares 3" xfId="15"/>
    <cellStyle name="Millares 3 10" xfId="451"/>
    <cellStyle name="Millares 3 10 2" xfId="1367"/>
    <cellStyle name="Millares 3 11" xfId="584"/>
    <cellStyle name="Millares 3 11 2" xfId="1500"/>
    <cellStyle name="Millares 3 12" xfId="720"/>
    <cellStyle name="Millares 3 12 2" xfId="1636"/>
    <cellStyle name="Millares 3 13" xfId="860"/>
    <cellStyle name="Millares 3 13 2" xfId="1776"/>
    <cellStyle name="Millares 3 14" xfId="31"/>
    <cellStyle name="Millares 3 14 2" xfId="1910"/>
    <cellStyle name="Millares 3 15" xfId="2048"/>
    <cellStyle name="Millares 3 16" xfId="2186"/>
    <cellStyle name="Millares 3 17" xfId="2327"/>
    <cellStyle name="Millares 3 18" xfId="2464"/>
    <cellStyle name="Millares 3 19" xfId="2603"/>
    <cellStyle name="Millares 3 2" xfId="39"/>
    <cellStyle name="Millares 3 2 10" xfId="861"/>
    <cellStyle name="Millares 3 2 10 2" xfId="1777"/>
    <cellStyle name="Millares 3 2 11" xfId="1911"/>
    <cellStyle name="Millares 3 2 12" xfId="2049"/>
    <cellStyle name="Millares 3 2 13" xfId="2187"/>
    <cellStyle name="Millares 3 2 14" xfId="2328"/>
    <cellStyle name="Millares 3 2 15" xfId="2465"/>
    <cellStyle name="Millares 3 2 16" xfId="2604"/>
    <cellStyle name="Millares 3 2 17" xfId="2738"/>
    <cellStyle name="Millares 3 2 18" xfId="2873"/>
    <cellStyle name="Millares 3 2 19" xfId="3009"/>
    <cellStyle name="Millares 3 2 2" xfId="96"/>
    <cellStyle name="Millares 3 2 2 10" xfId="2188"/>
    <cellStyle name="Millares 3 2 2 11" xfId="2329"/>
    <cellStyle name="Millares 3 2 2 12" xfId="2466"/>
    <cellStyle name="Millares 3 2 2 13" xfId="2605"/>
    <cellStyle name="Millares 3 2 2 14" xfId="2739"/>
    <cellStyle name="Millares 3 2 2 15" xfId="2874"/>
    <cellStyle name="Millares 3 2 2 16" xfId="3010"/>
    <cellStyle name="Millares 3 2 2 17" xfId="3146"/>
    <cellStyle name="Millares 3 2 2 18" xfId="3281"/>
    <cellStyle name="Millares 3 2 2 19" xfId="3424"/>
    <cellStyle name="Millares 3 2 2 2" xfId="183"/>
    <cellStyle name="Millares 3 2 2 2 2" xfId="1099"/>
    <cellStyle name="Millares 3 2 2 20" xfId="1012"/>
    <cellStyle name="Millares 3 2 2 3" xfId="318"/>
    <cellStyle name="Millares 3 2 2 3 2" xfId="1234"/>
    <cellStyle name="Millares 3 2 2 4" xfId="453"/>
    <cellStyle name="Millares 3 2 2 4 2" xfId="1369"/>
    <cellStyle name="Millares 3 2 2 5" xfId="586"/>
    <cellStyle name="Millares 3 2 2 5 2" xfId="1502"/>
    <cellStyle name="Millares 3 2 2 6" xfId="722"/>
    <cellStyle name="Millares 3 2 2 6 2" xfId="1638"/>
    <cellStyle name="Millares 3 2 2 7" xfId="862"/>
    <cellStyle name="Millares 3 2 2 7 2" xfId="1778"/>
    <cellStyle name="Millares 3 2 2 8" xfId="1912"/>
    <cellStyle name="Millares 3 2 2 9" xfId="2050"/>
    <cellStyle name="Millares 3 2 20" xfId="3145"/>
    <cellStyle name="Millares 3 2 21" xfId="3280"/>
    <cellStyle name="Millares 3 2 22" xfId="3423"/>
    <cellStyle name="Millares 3 2 23" xfId="955"/>
    <cellStyle name="Millares 3 2 3" xfId="70"/>
    <cellStyle name="Millares 3 2 3 10" xfId="2189"/>
    <cellStyle name="Millares 3 2 3 11" xfId="2330"/>
    <cellStyle name="Millares 3 2 3 12" xfId="2467"/>
    <cellStyle name="Millares 3 2 3 13" xfId="2606"/>
    <cellStyle name="Millares 3 2 3 14" xfId="2740"/>
    <cellStyle name="Millares 3 2 3 15" xfId="2875"/>
    <cellStyle name="Millares 3 2 3 16" xfId="3011"/>
    <cellStyle name="Millares 3 2 3 17" xfId="3147"/>
    <cellStyle name="Millares 3 2 3 18" xfId="3282"/>
    <cellStyle name="Millares 3 2 3 19" xfId="3425"/>
    <cellStyle name="Millares 3 2 3 2" xfId="184"/>
    <cellStyle name="Millares 3 2 3 2 2" xfId="1100"/>
    <cellStyle name="Millares 3 2 3 20" xfId="986"/>
    <cellStyle name="Millares 3 2 3 3" xfId="319"/>
    <cellStyle name="Millares 3 2 3 3 2" xfId="1235"/>
    <cellStyle name="Millares 3 2 3 4" xfId="454"/>
    <cellStyle name="Millares 3 2 3 4 2" xfId="1370"/>
    <cellStyle name="Millares 3 2 3 5" xfId="587"/>
    <cellStyle name="Millares 3 2 3 5 2" xfId="1503"/>
    <cellStyle name="Millares 3 2 3 6" xfId="723"/>
    <cellStyle name="Millares 3 2 3 6 2" xfId="1639"/>
    <cellStyle name="Millares 3 2 3 7" xfId="863"/>
    <cellStyle name="Millares 3 2 3 7 2" xfId="1779"/>
    <cellStyle name="Millares 3 2 3 8" xfId="1913"/>
    <cellStyle name="Millares 3 2 3 9" xfId="2051"/>
    <cellStyle name="Millares 3 2 4" xfId="185"/>
    <cellStyle name="Millares 3 2 4 10" xfId="2331"/>
    <cellStyle name="Millares 3 2 4 11" xfId="2468"/>
    <cellStyle name="Millares 3 2 4 12" xfId="2607"/>
    <cellStyle name="Millares 3 2 4 13" xfId="2741"/>
    <cellStyle name="Millares 3 2 4 14" xfId="2876"/>
    <cellStyle name="Millares 3 2 4 15" xfId="3012"/>
    <cellStyle name="Millares 3 2 4 16" xfId="3148"/>
    <cellStyle name="Millares 3 2 4 17" xfId="3283"/>
    <cellStyle name="Millares 3 2 4 18" xfId="3426"/>
    <cellStyle name="Millares 3 2 4 19" xfId="1101"/>
    <cellStyle name="Millares 3 2 4 2" xfId="320"/>
    <cellStyle name="Millares 3 2 4 2 2" xfId="1236"/>
    <cellStyle name="Millares 3 2 4 3" xfId="455"/>
    <cellStyle name="Millares 3 2 4 3 2" xfId="1371"/>
    <cellStyle name="Millares 3 2 4 4" xfId="588"/>
    <cellStyle name="Millares 3 2 4 4 2" xfId="1504"/>
    <cellStyle name="Millares 3 2 4 5" xfId="724"/>
    <cellStyle name="Millares 3 2 4 5 2" xfId="1640"/>
    <cellStyle name="Millares 3 2 4 6" xfId="864"/>
    <cellStyle name="Millares 3 2 4 6 2" xfId="1780"/>
    <cellStyle name="Millares 3 2 4 7" xfId="1914"/>
    <cellStyle name="Millares 3 2 4 8" xfId="2052"/>
    <cellStyle name="Millares 3 2 4 9" xfId="2190"/>
    <cellStyle name="Millares 3 2 5" xfId="182"/>
    <cellStyle name="Millares 3 2 5 2" xfId="1098"/>
    <cellStyle name="Millares 3 2 6" xfId="317"/>
    <cellStyle name="Millares 3 2 6 2" xfId="1233"/>
    <cellStyle name="Millares 3 2 7" xfId="452"/>
    <cellStyle name="Millares 3 2 7 2" xfId="1368"/>
    <cellStyle name="Millares 3 2 8" xfId="585"/>
    <cellStyle name="Millares 3 2 8 2" xfId="1501"/>
    <cellStyle name="Millares 3 2 9" xfId="721"/>
    <cellStyle name="Millares 3 2 9 2" xfId="1637"/>
    <cellStyle name="Millares 3 20" xfId="2737"/>
    <cellStyle name="Millares 3 21" xfId="2872"/>
    <cellStyle name="Millares 3 22" xfId="3008"/>
    <cellStyle name="Millares 3 23" xfId="3144"/>
    <cellStyle name="Millares 3 24" xfId="3279"/>
    <cellStyle name="Millares 3 25" xfId="3422"/>
    <cellStyle name="Millares 3 26" xfId="947"/>
    <cellStyle name="Millares 3 3" xfId="49"/>
    <cellStyle name="Millares 3 3 10" xfId="865"/>
    <cellStyle name="Millares 3 3 10 2" xfId="1781"/>
    <cellStyle name="Millares 3 3 11" xfId="1915"/>
    <cellStyle name="Millares 3 3 12" xfId="2053"/>
    <cellStyle name="Millares 3 3 13" xfId="2191"/>
    <cellStyle name="Millares 3 3 14" xfId="2332"/>
    <cellStyle name="Millares 3 3 15" xfId="2469"/>
    <cellStyle name="Millares 3 3 16" xfId="2608"/>
    <cellStyle name="Millares 3 3 17" xfId="2742"/>
    <cellStyle name="Millares 3 3 18" xfId="2877"/>
    <cellStyle name="Millares 3 3 19" xfId="3013"/>
    <cellStyle name="Millares 3 3 2" xfId="106"/>
    <cellStyle name="Millares 3 3 2 10" xfId="2192"/>
    <cellStyle name="Millares 3 3 2 11" xfId="2333"/>
    <cellStyle name="Millares 3 3 2 12" xfId="2470"/>
    <cellStyle name="Millares 3 3 2 13" xfId="2609"/>
    <cellStyle name="Millares 3 3 2 14" xfId="2743"/>
    <cellStyle name="Millares 3 3 2 15" xfId="2878"/>
    <cellStyle name="Millares 3 3 2 16" xfId="3014"/>
    <cellStyle name="Millares 3 3 2 17" xfId="3150"/>
    <cellStyle name="Millares 3 3 2 18" xfId="3285"/>
    <cellStyle name="Millares 3 3 2 19" xfId="3428"/>
    <cellStyle name="Millares 3 3 2 2" xfId="187"/>
    <cellStyle name="Millares 3 3 2 2 2" xfId="1103"/>
    <cellStyle name="Millares 3 3 2 20" xfId="1022"/>
    <cellStyle name="Millares 3 3 2 3" xfId="322"/>
    <cellStyle name="Millares 3 3 2 3 2" xfId="1238"/>
    <cellStyle name="Millares 3 3 2 4" xfId="457"/>
    <cellStyle name="Millares 3 3 2 4 2" xfId="1373"/>
    <cellStyle name="Millares 3 3 2 5" xfId="590"/>
    <cellStyle name="Millares 3 3 2 5 2" xfId="1506"/>
    <cellStyle name="Millares 3 3 2 6" xfId="726"/>
    <cellStyle name="Millares 3 3 2 6 2" xfId="1642"/>
    <cellStyle name="Millares 3 3 2 7" xfId="866"/>
    <cellStyle name="Millares 3 3 2 7 2" xfId="1782"/>
    <cellStyle name="Millares 3 3 2 8" xfId="1916"/>
    <cellStyle name="Millares 3 3 2 9" xfId="2054"/>
    <cellStyle name="Millares 3 3 20" xfId="3149"/>
    <cellStyle name="Millares 3 3 21" xfId="3284"/>
    <cellStyle name="Millares 3 3 22" xfId="3427"/>
    <cellStyle name="Millares 3 3 23" xfId="965"/>
    <cellStyle name="Millares 3 3 3" xfId="80"/>
    <cellStyle name="Millares 3 3 3 10" xfId="2193"/>
    <cellStyle name="Millares 3 3 3 11" xfId="2334"/>
    <cellStyle name="Millares 3 3 3 12" xfId="2471"/>
    <cellStyle name="Millares 3 3 3 13" xfId="2610"/>
    <cellStyle name="Millares 3 3 3 14" xfId="2744"/>
    <cellStyle name="Millares 3 3 3 15" xfId="2879"/>
    <cellStyle name="Millares 3 3 3 16" xfId="3015"/>
    <cellStyle name="Millares 3 3 3 17" xfId="3151"/>
    <cellStyle name="Millares 3 3 3 18" xfId="3286"/>
    <cellStyle name="Millares 3 3 3 19" xfId="3429"/>
    <cellStyle name="Millares 3 3 3 2" xfId="188"/>
    <cellStyle name="Millares 3 3 3 2 2" xfId="1104"/>
    <cellStyle name="Millares 3 3 3 20" xfId="996"/>
    <cellStyle name="Millares 3 3 3 3" xfId="323"/>
    <cellStyle name="Millares 3 3 3 3 2" xfId="1239"/>
    <cellStyle name="Millares 3 3 3 4" xfId="458"/>
    <cellStyle name="Millares 3 3 3 4 2" xfId="1374"/>
    <cellStyle name="Millares 3 3 3 5" xfId="591"/>
    <cellStyle name="Millares 3 3 3 5 2" xfId="1507"/>
    <cellStyle name="Millares 3 3 3 6" xfId="727"/>
    <cellStyle name="Millares 3 3 3 6 2" xfId="1643"/>
    <cellStyle name="Millares 3 3 3 7" xfId="867"/>
    <cellStyle name="Millares 3 3 3 7 2" xfId="1783"/>
    <cellStyle name="Millares 3 3 3 8" xfId="1917"/>
    <cellStyle name="Millares 3 3 3 9" xfId="2055"/>
    <cellStyle name="Millares 3 3 4" xfId="189"/>
    <cellStyle name="Millares 3 3 4 10" xfId="2335"/>
    <cellStyle name="Millares 3 3 4 11" xfId="2472"/>
    <cellStyle name="Millares 3 3 4 12" xfId="2611"/>
    <cellStyle name="Millares 3 3 4 13" xfId="2745"/>
    <cellStyle name="Millares 3 3 4 14" xfId="2880"/>
    <cellStyle name="Millares 3 3 4 15" xfId="3016"/>
    <cellStyle name="Millares 3 3 4 16" xfId="3152"/>
    <cellStyle name="Millares 3 3 4 17" xfId="3287"/>
    <cellStyle name="Millares 3 3 4 18" xfId="3430"/>
    <cellStyle name="Millares 3 3 4 19" xfId="1105"/>
    <cellStyle name="Millares 3 3 4 2" xfId="324"/>
    <cellStyle name="Millares 3 3 4 2 2" xfId="1240"/>
    <cellStyle name="Millares 3 3 4 3" xfId="459"/>
    <cellStyle name="Millares 3 3 4 3 2" xfId="1375"/>
    <cellStyle name="Millares 3 3 4 4" xfId="592"/>
    <cellStyle name="Millares 3 3 4 4 2" xfId="1508"/>
    <cellStyle name="Millares 3 3 4 5" xfId="728"/>
    <cellStyle name="Millares 3 3 4 5 2" xfId="1644"/>
    <cellStyle name="Millares 3 3 4 6" xfId="868"/>
    <cellStyle name="Millares 3 3 4 6 2" xfId="1784"/>
    <cellStyle name="Millares 3 3 4 7" xfId="1918"/>
    <cellStyle name="Millares 3 3 4 8" xfId="2056"/>
    <cellStyle name="Millares 3 3 4 9" xfId="2194"/>
    <cellStyle name="Millares 3 3 5" xfId="186"/>
    <cellStyle name="Millares 3 3 5 2" xfId="1102"/>
    <cellStyle name="Millares 3 3 6" xfId="321"/>
    <cellStyle name="Millares 3 3 6 2" xfId="1237"/>
    <cellStyle name="Millares 3 3 7" xfId="456"/>
    <cellStyle name="Millares 3 3 7 2" xfId="1372"/>
    <cellStyle name="Millares 3 3 8" xfId="589"/>
    <cellStyle name="Millares 3 3 8 2" xfId="1505"/>
    <cellStyle name="Millares 3 3 9" xfId="725"/>
    <cellStyle name="Millares 3 3 9 2" xfId="1641"/>
    <cellStyle name="Millares 3 4" xfId="88"/>
    <cellStyle name="Millares 3 4 10" xfId="2057"/>
    <cellStyle name="Millares 3 4 11" xfId="2195"/>
    <cellStyle name="Millares 3 4 12" xfId="2336"/>
    <cellStyle name="Millares 3 4 13" xfId="2473"/>
    <cellStyle name="Millares 3 4 14" xfId="2612"/>
    <cellStyle name="Millares 3 4 15" xfId="2746"/>
    <cellStyle name="Millares 3 4 16" xfId="2881"/>
    <cellStyle name="Millares 3 4 17" xfId="3017"/>
    <cellStyle name="Millares 3 4 18" xfId="3153"/>
    <cellStyle name="Millares 3 4 19" xfId="3288"/>
    <cellStyle name="Millares 3 4 2" xfId="191"/>
    <cellStyle name="Millares 3 4 2 10" xfId="2337"/>
    <cellStyle name="Millares 3 4 2 11" xfId="2474"/>
    <cellStyle name="Millares 3 4 2 12" xfId="2613"/>
    <cellStyle name="Millares 3 4 2 13" xfId="2747"/>
    <cellStyle name="Millares 3 4 2 14" xfId="2882"/>
    <cellStyle name="Millares 3 4 2 15" xfId="3018"/>
    <cellStyle name="Millares 3 4 2 16" xfId="3154"/>
    <cellStyle name="Millares 3 4 2 17" xfId="3289"/>
    <cellStyle name="Millares 3 4 2 18" xfId="3432"/>
    <cellStyle name="Millares 3 4 2 19" xfId="1107"/>
    <cellStyle name="Millares 3 4 2 2" xfId="326"/>
    <cellStyle name="Millares 3 4 2 2 2" xfId="1242"/>
    <cellStyle name="Millares 3 4 2 3" xfId="461"/>
    <cellStyle name="Millares 3 4 2 3 2" xfId="1377"/>
    <cellStyle name="Millares 3 4 2 4" xfId="594"/>
    <cellStyle name="Millares 3 4 2 4 2" xfId="1510"/>
    <cellStyle name="Millares 3 4 2 5" xfId="730"/>
    <cellStyle name="Millares 3 4 2 5 2" xfId="1646"/>
    <cellStyle name="Millares 3 4 2 6" xfId="870"/>
    <cellStyle name="Millares 3 4 2 6 2" xfId="1786"/>
    <cellStyle name="Millares 3 4 2 7" xfId="1920"/>
    <cellStyle name="Millares 3 4 2 8" xfId="2058"/>
    <cellStyle name="Millares 3 4 2 9" xfId="2196"/>
    <cellStyle name="Millares 3 4 20" xfId="3431"/>
    <cellStyle name="Millares 3 4 21" xfId="1004"/>
    <cellStyle name="Millares 3 4 3" xfId="190"/>
    <cellStyle name="Millares 3 4 3 2" xfId="1106"/>
    <cellStyle name="Millares 3 4 4" xfId="325"/>
    <cellStyle name="Millares 3 4 4 2" xfId="1241"/>
    <cellStyle name="Millares 3 4 5" xfId="460"/>
    <cellStyle name="Millares 3 4 5 2" xfId="1376"/>
    <cellStyle name="Millares 3 4 6" xfId="593"/>
    <cellStyle name="Millares 3 4 6 2" xfId="1509"/>
    <cellStyle name="Millares 3 4 7" xfId="729"/>
    <cellStyle name="Millares 3 4 7 2" xfId="1645"/>
    <cellStyle name="Millares 3 4 8" xfId="869"/>
    <cellStyle name="Millares 3 4 8 2" xfId="1785"/>
    <cellStyle name="Millares 3 4 9" xfId="1919"/>
    <cellStyle name="Millares 3 5" xfId="62"/>
    <cellStyle name="Millares 3 5 10" xfId="2197"/>
    <cellStyle name="Millares 3 5 11" xfId="2338"/>
    <cellStyle name="Millares 3 5 12" xfId="2475"/>
    <cellStyle name="Millares 3 5 13" xfId="2614"/>
    <cellStyle name="Millares 3 5 14" xfId="2748"/>
    <cellStyle name="Millares 3 5 15" xfId="2883"/>
    <cellStyle name="Millares 3 5 16" xfId="3019"/>
    <cellStyle name="Millares 3 5 17" xfId="3155"/>
    <cellStyle name="Millares 3 5 18" xfId="3290"/>
    <cellStyle name="Millares 3 5 19" xfId="3433"/>
    <cellStyle name="Millares 3 5 2" xfId="192"/>
    <cellStyle name="Millares 3 5 2 2" xfId="1108"/>
    <cellStyle name="Millares 3 5 20" xfId="978"/>
    <cellStyle name="Millares 3 5 3" xfId="327"/>
    <cellStyle name="Millares 3 5 3 2" xfId="1243"/>
    <cellStyle name="Millares 3 5 4" xfId="462"/>
    <cellStyle name="Millares 3 5 4 2" xfId="1378"/>
    <cellStyle name="Millares 3 5 5" xfId="595"/>
    <cellStyle name="Millares 3 5 5 2" xfId="1511"/>
    <cellStyle name="Millares 3 5 6" xfId="731"/>
    <cellStyle name="Millares 3 5 6 2" xfId="1647"/>
    <cellStyle name="Millares 3 5 7" xfId="871"/>
    <cellStyle name="Millares 3 5 7 2" xfId="1787"/>
    <cellStyle name="Millares 3 5 8" xfId="1921"/>
    <cellStyle name="Millares 3 5 9" xfId="2059"/>
    <cellStyle name="Millares 3 6" xfId="118"/>
    <cellStyle name="Millares 3 6 10" xfId="2198"/>
    <cellStyle name="Millares 3 6 11" xfId="2339"/>
    <cellStyle name="Millares 3 6 12" xfId="2476"/>
    <cellStyle name="Millares 3 6 13" xfId="2615"/>
    <cellStyle name="Millares 3 6 14" xfId="2749"/>
    <cellStyle name="Millares 3 6 15" xfId="2884"/>
    <cellStyle name="Millares 3 6 16" xfId="3020"/>
    <cellStyle name="Millares 3 6 17" xfId="3156"/>
    <cellStyle name="Millares 3 6 18" xfId="3291"/>
    <cellStyle name="Millares 3 6 19" xfId="3434"/>
    <cellStyle name="Millares 3 6 2" xfId="193"/>
    <cellStyle name="Millares 3 6 2 2" xfId="1109"/>
    <cellStyle name="Millares 3 6 20" xfId="1034"/>
    <cellStyle name="Millares 3 6 3" xfId="328"/>
    <cellStyle name="Millares 3 6 3 2" xfId="1244"/>
    <cellStyle name="Millares 3 6 4" xfId="463"/>
    <cellStyle name="Millares 3 6 4 2" xfId="1379"/>
    <cellStyle name="Millares 3 6 5" xfId="596"/>
    <cellStyle name="Millares 3 6 5 2" xfId="1512"/>
    <cellStyle name="Millares 3 6 6" xfId="732"/>
    <cellStyle name="Millares 3 6 6 2" xfId="1648"/>
    <cellStyle name="Millares 3 6 7" xfId="872"/>
    <cellStyle name="Millares 3 6 7 2" xfId="1788"/>
    <cellStyle name="Millares 3 6 8" xfId="1922"/>
    <cellStyle name="Millares 3 6 9" xfId="2060"/>
    <cellStyle name="Millares 3 7" xfId="194"/>
    <cellStyle name="Millares 3 7 10" xfId="2340"/>
    <cellStyle name="Millares 3 7 11" xfId="2477"/>
    <cellStyle name="Millares 3 7 12" xfId="2616"/>
    <cellStyle name="Millares 3 7 13" xfId="2750"/>
    <cellStyle name="Millares 3 7 14" xfId="2885"/>
    <cellStyle name="Millares 3 7 15" xfId="3021"/>
    <cellStyle name="Millares 3 7 16" xfId="3157"/>
    <cellStyle name="Millares 3 7 17" xfId="3292"/>
    <cellStyle name="Millares 3 7 18" xfId="3435"/>
    <cellStyle name="Millares 3 7 19" xfId="1110"/>
    <cellStyle name="Millares 3 7 2" xfId="329"/>
    <cellStyle name="Millares 3 7 2 2" xfId="1245"/>
    <cellStyle name="Millares 3 7 3" xfId="464"/>
    <cellStyle name="Millares 3 7 3 2" xfId="1380"/>
    <cellStyle name="Millares 3 7 4" xfId="597"/>
    <cellStyle name="Millares 3 7 4 2" xfId="1513"/>
    <cellStyle name="Millares 3 7 5" xfId="733"/>
    <cellStyle name="Millares 3 7 5 2" xfId="1649"/>
    <cellStyle name="Millares 3 7 6" xfId="873"/>
    <cellStyle name="Millares 3 7 6 2" xfId="1789"/>
    <cellStyle name="Millares 3 7 7" xfId="1923"/>
    <cellStyle name="Millares 3 7 8" xfId="2061"/>
    <cellStyle name="Millares 3 7 9" xfId="2199"/>
    <cellStyle name="Millares 3 8" xfId="181"/>
    <cellStyle name="Millares 3 8 2" xfId="1097"/>
    <cellStyle name="Millares 3 9" xfId="316"/>
    <cellStyle name="Millares 3 9 2" xfId="1232"/>
    <cellStyle name="Millares 30" xfId="799"/>
    <cellStyle name="Millares 30 2" xfId="1715"/>
    <cellStyle name="Millares 31" xfId="797"/>
    <cellStyle name="Millares 31 2" xfId="1713"/>
    <cellStyle name="Millares 32" xfId="800"/>
    <cellStyle name="Millares 32 2" xfId="1716"/>
    <cellStyle name="Millares 33" xfId="801"/>
    <cellStyle name="Millares 33 2" xfId="1717"/>
    <cellStyle name="Millares 34" xfId="803"/>
    <cellStyle name="Millares 34 2" xfId="1719"/>
    <cellStyle name="Millares 35" xfId="802"/>
    <cellStyle name="Millares 35 2" xfId="1718"/>
    <cellStyle name="Millares 36" xfId="936"/>
    <cellStyle name="Millares 36 2" xfId="1852"/>
    <cellStyle name="Millares 37" xfId="27"/>
    <cellStyle name="Millares 37 2" xfId="1853"/>
    <cellStyle name="Millares 38" xfId="937"/>
    <cellStyle name="Millares 38 2" xfId="1986"/>
    <cellStyle name="Millares 39" xfId="939"/>
    <cellStyle name="Millares 39 2" xfId="1988"/>
    <cellStyle name="Millares 4" xfId="7"/>
    <cellStyle name="Millares 4 10" xfId="734"/>
    <cellStyle name="Millares 4 10 2" xfId="1650"/>
    <cellStyle name="Millares 4 11" xfId="874"/>
    <cellStyle name="Millares 4 11 2" xfId="1790"/>
    <cellStyle name="Millares 4 12" xfId="34"/>
    <cellStyle name="Millares 4 12 2" xfId="1924"/>
    <cellStyle name="Millares 4 13" xfId="2062"/>
    <cellStyle name="Millares 4 14" xfId="2200"/>
    <cellStyle name="Millares 4 15" xfId="2341"/>
    <cellStyle name="Millares 4 16" xfId="2478"/>
    <cellStyle name="Millares 4 17" xfId="2617"/>
    <cellStyle name="Millares 4 18" xfId="2751"/>
    <cellStyle name="Millares 4 19" xfId="2886"/>
    <cellStyle name="Millares 4 2" xfId="91"/>
    <cellStyle name="Millares 4 2 10" xfId="2201"/>
    <cellStyle name="Millares 4 2 11" xfId="2342"/>
    <cellStyle name="Millares 4 2 12" xfId="2479"/>
    <cellStyle name="Millares 4 2 13" xfId="2618"/>
    <cellStyle name="Millares 4 2 14" xfId="2752"/>
    <cellStyle name="Millares 4 2 15" xfId="2887"/>
    <cellStyle name="Millares 4 2 16" xfId="3023"/>
    <cellStyle name="Millares 4 2 17" xfId="3159"/>
    <cellStyle name="Millares 4 2 18" xfId="3294"/>
    <cellStyle name="Millares 4 2 19" xfId="3437"/>
    <cellStyle name="Millares 4 2 2" xfId="196"/>
    <cellStyle name="Millares 4 2 2 2" xfId="1112"/>
    <cellStyle name="Millares 4 2 20" xfId="1007"/>
    <cellStyle name="Millares 4 2 3" xfId="331"/>
    <cellStyle name="Millares 4 2 3 2" xfId="1247"/>
    <cellStyle name="Millares 4 2 4" xfId="466"/>
    <cellStyle name="Millares 4 2 4 2" xfId="1382"/>
    <cellStyle name="Millares 4 2 5" xfId="599"/>
    <cellStyle name="Millares 4 2 5 2" xfId="1515"/>
    <cellStyle name="Millares 4 2 6" xfId="735"/>
    <cellStyle name="Millares 4 2 6 2" xfId="1651"/>
    <cellStyle name="Millares 4 2 7" xfId="875"/>
    <cellStyle name="Millares 4 2 7 2" xfId="1791"/>
    <cellStyle name="Millares 4 2 8" xfId="1925"/>
    <cellStyle name="Millares 4 2 9" xfId="2063"/>
    <cellStyle name="Millares 4 20" xfId="3022"/>
    <cellStyle name="Millares 4 21" xfId="3158"/>
    <cellStyle name="Millares 4 22" xfId="3293"/>
    <cellStyle name="Millares 4 23" xfId="3436"/>
    <cellStyle name="Millares 4 24" xfId="950"/>
    <cellStyle name="Millares 4 3" xfId="65"/>
    <cellStyle name="Millares 4 3 10" xfId="2202"/>
    <cellStyle name="Millares 4 3 11" xfId="2343"/>
    <cellStyle name="Millares 4 3 12" xfId="2480"/>
    <cellStyle name="Millares 4 3 13" xfId="2619"/>
    <cellStyle name="Millares 4 3 14" xfId="2753"/>
    <cellStyle name="Millares 4 3 15" xfId="2888"/>
    <cellStyle name="Millares 4 3 16" xfId="3024"/>
    <cellStyle name="Millares 4 3 17" xfId="3160"/>
    <cellStyle name="Millares 4 3 18" xfId="3295"/>
    <cellStyle name="Millares 4 3 19" xfId="3438"/>
    <cellStyle name="Millares 4 3 2" xfId="197"/>
    <cellStyle name="Millares 4 3 2 2" xfId="1113"/>
    <cellStyle name="Millares 4 3 20" xfId="981"/>
    <cellStyle name="Millares 4 3 3" xfId="332"/>
    <cellStyle name="Millares 4 3 3 2" xfId="1248"/>
    <cellStyle name="Millares 4 3 4" xfId="467"/>
    <cellStyle name="Millares 4 3 4 2" xfId="1383"/>
    <cellStyle name="Millares 4 3 5" xfId="600"/>
    <cellStyle name="Millares 4 3 5 2" xfId="1516"/>
    <cellStyle name="Millares 4 3 6" xfId="736"/>
    <cellStyle name="Millares 4 3 6 2" xfId="1652"/>
    <cellStyle name="Millares 4 3 7" xfId="876"/>
    <cellStyle name="Millares 4 3 7 2" xfId="1792"/>
    <cellStyle name="Millares 4 3 8" xfId="1926"/>
    <cellStyle name="Millares 4 3 9" xfId="2064"/>
    <cellStyle name="Millares 4 4" xfId="121"/>
    <cellStyle name="Millares 4 4 10" xfId="2203"/>
    <cellStyle name="Millares 4 4 11" xfId="2344"/>
    <cellStyle name="Millares 4 4 12" xfId="2481"/>
    <cellStyle name="Millares 4 4 13" xfId="2620"/>
    <cellStyle name="Millares 4 4 14" xfId="2754"/>
    <cellStyle name="Millares 4 4 15" xfId="2889"/>
    <cellStyle name="Millares 4 4 16" xfId="3025"/>
    <cellStyle name="Millares 4 4 17" xfId="3161"/>
    <cellStyle name="Millares 4 4 18" xfId="3296"/>
    <cellStyle name="Millares 4 4 19" xfId="3439"/>
    <cellStyle name="Millares 4 4 2" xfId="198"/>
    <cellStyle name="Millares 4 4 2 2" xfId="1114"/>
    <cellStyle name="Millares 4 4 20" xfId="1037"/>
    <cellStyle name="Millares 4 4 3" xfId="333"/>
    <cellStyle name="Millares 4 4 3 2" xfId="1249"/>
    <cellStyle name="Millares 4 4 4" xfId="468"/>
    <cellStyle name="Millares 4 4 4 2" xfId="1384"/>
    <cellStyle name="Millares 4 4 5" xfId="601"/>
    <cellStyle name="Millares 4 4 5 2" xfId="1517"/>
    <cellStyle name="Millares 4 4 6" xfId="737"/>
    <cellStyle name="Millares 4 4 6 2" xfId="1653"/>
    <cellStyle name="Millares 4 4 7" xfId="877"/>
    <cellStyle name="Millares 4 4 7 2" xfId="1793"/>
    <cellStyle name="Millares 4 4 8" xfId="1927"/>
    <cellStyle name="Millares 4 4 9" xfId="2065"/>
    <cellStyle name="Millares 4 5" xfId="199"/>
    <cellStyle name="Millares 4 5 10" xfId="2345"/>
    <cellStyle name="Millares 4 5 11" xfId="2482"/>
    <cellStyle name="Millares 4 5 12" xfId="2621"/>
    <cellStyle name="Millares 4 5 13" xfId="2755"/>
    <cellStyle name="Millares 4 5 14" xfId="2890"/>
    <cellStyle name="Millares 4 5 15" xfId="3026"/>
    <cellStyle name="Millares 4 5 16" xfId="3162"/>
    <cellStyle name="Millares 4 5 17" xfId="3297"/>
    <cellStyle name="Millares 4 5 18" xfId="3440"/>
    <cellStyle name="Millares 4 5 19" xfId="1115"/>
    <cellStyle name="Millares 4 5 2" xfId="334"/>
    <cellStyle name="Millares 4 5 2 2" xfId="1250"/>
    <cellStyle name="Millares 4 5 3" xfId="469"/>
    <cellStyle name="Millares 4 5 3 2" xfId="1385"/>
    <cellStyle name="Millares 4 5 4" xfId="602"/>
    <cellStyle name="Millares 4 5 4 2" xfId="1518"/>
    <cellStyle name="Millares 4 5 5" xfId="738"/>
    <cellStyle name="Millares 4 5 5 2" xfId="1654"/>
    <cellStyle name="Millares 4 5 6" xfId="878"/>
    <cellStyle name="Millares 4 5 6 2" xfId="1794"/>
    <cellStyle name="Millares 4 5 7" xfId="1928"/>
    <cellStyle name="Millares 4 5 8" xfId="2066"/>
    <cellStyle name="Millares 4 5 9" xfId="2204"/>
    <cellStyle name="Millares 4 6" xfId="195"/>
    <cellStyle name="Millares 4 6 2" xfId="1111"/>
    <cellStyle name="Millares 4 7" xfId="330"/>
    <cellStyle name="Millares 4 7 2" xfId="1246"/>
    <cellStyle name="Millares 4 8" xfId="465"/>
    <cellStyle name="Millares 4 8 2" xfId="1381"/>
    <cellStyle name="Millares 4 9" xfId="598"/>
    <cellStyle name="Millares 4 9 2" xfId="1514"/>
    <cellStyle name="Millares 40" xfId="938"/>
    <cellStyle name="Millares 40 2" xfId="1990"/>
    <cellStyle name="Millares 41" xfId="940"/>
    <cellStyle name="Millares 41 2" xfId="1987"/>
    <cellStyle name="Millares 42" xfId="1989"/>
    <cellStyle name="Millares 43" xfId="1991"/>
    <cellStyle name="Millares 44" xfId="2124"/>
    <cellStyle name="Millares 45" xfId="2126"/>
    <cellStyle name="Millares 46" xfId="2127"/>
    <cellStyle name="Millares 47" xfId="2125"/>
    <cellStyle name="Millares 48" xfId="2128"/>
    <cellStyle name="Millares 49" xfId="2129"/>
    <cellStyle name="Millares 5" xfId="12"/>
    <cellStyle name="Millares 5 10" xfId="879"/>
    <cellStyle name="Millares 5 10 2" xfId="1795"/>
    <cellStyle name="Millares 5 11" xfId="43"/>
    <cellStyle name="Millares 5 11 2" xfId="1929"/>
    <cellStyle name="Millares 5 12" xfId="2067"/>
    <cellStyle name="Millares 5 13" xfId="2205"/>
    <cellStyle name="Millares 5 14" xfId="2346"/>
    <cellStyle name="Millares 5 15" xfId="2483"/>
    <cellStyle name="Millares 5 16" xfId="2622"/>
    <cellStyle name="Millares 5 17" xfId="2756"/>
    <cellStyle name="Millares 5 18" xfId="2891"/>
    <cellStyle name="Millares 5 19" xfId="3027"/>
    <cellStyle name="Millares 5 2" xfId="100"/>
    <cellStyle name="Millares 5 2 10" xfId="2206"/>
    <cellStyle name="Millares 5 2 11" xfId="2347"/>
    <cellStyle name="Millares 5 2 12" xfId="2484"/>
    <cellStyle name="Millares 5 2 13" xfId="2623"/>
    <cellStyle name="Millares 5 2 14" xfId="2757"/>
    <cellStyle name="Millares 5 2 15" xfId="2892"/>
    <cellStyle name="Millares 5 2 16" xfId="3028"/>
    <cellStyle name="Millares 5 2 17" xfId="3164"/>
    <cellStyle name="Millares 5 2 18" xfId="3299"/>
    <cellStyle name="Millares 5 2 19" xfId="3442"/>
    <cellStyle name="Millares 5 2 2" xfId="201"/>
    <cellStyle name="Millares 5 2 2 2" xfId="1117"/>
    <cellStyle name="Millares 5 2 20" xfId="1016"/>
    <cellStyle name="Millares 5 2 3" xfId="336"/>
    <cellStyle name="Millares 5 2 3 2" xfId="1252"/>
    <cellStyle name="Millares 5 2 4" xfId="471"/>
    <cellStyle name="Millares 5 2 4 2" xfId="1387"/>
    <cellStyle name="Millares 5 2 5" xfId="604"/>
    <cellStyle name="Millares 5 2 5 2" xfId="1520"/>
    <cellStyle name="Millares 5 2 6" xfId="740"/>
    <cellStyle name="Millares 5 2 6 2" xfId="1656"/>
    <cellStyle name="Millares 5 2 7" xfId="880"/>
    <cellStyle name="Millares 5 2 7 2" xfId="1796"/>
    <cellStyle name="Millares 5 2 8" xfId="1930"/>
    <cellStyle name="Millares 5 2 9" xfId="2068"/>
    <cellStyle name="Millares 5 20" xfId="3163"/>
    <cellStyle name="Millares 5 21" xfId="3298"/>
    <cellStyle name="Millares 5 22" xfId="3441"/>
    <cellStyle name="Millares 5 23" xfId="959"/>
    <cellStyle name="Millares 5 3" xfId="74"/>
    <cellStyle name="Millares 5 3 10" xfId="2207"/>
    <cellStyle name="Millares 5 3 11" xfId="2348"/>
    <cellStyle name="Millares 5 3 12" xfId="2485"/>
    <cellStyle name="Millares 5 3 13" xfId="2624"/>
    <cellStyle name="Millares 5 3 14" xfId="2758"/>
    <cellStyle name="Millares 5 3 15" xfId="2893"/>
    <cellStyle name="Millares 5 3 16" xfId="3029"/>
    <cellStyle name="Millares 5 3 17" xfId="3165"/>
    <cellStyle name="Millares 5 3 18" xfId="3300"/>
    <cellStyle name="Millares 5 3 19" xfId="3443"/>
    <cellStyle name="Millares 5 3 2" xfId="202"/>
    <cellStyle name="Millares 5 3 2 2" xfId="1118"/>
    <cellStyle name="Millares 5 3 20" xfId="990"/>
    <cellStyle name="Millares 5 3 3" xfId="337"/>
    <cellStyle name="Millares 5 3 3 2" xfId="1253"/>
    <cellStyle name="Millares 5 3 4" xfId="472"/>
    <cellStyle name="Millares 5 3 4 2" xfId="1388"/>
    <cellStyle name="Millares 5 3 5" xfId="605"/>
    <cellStyle name="Millares 5 3 5 2" xfId="1521"/>
    <cellStyle name="Millares 5 3 6" xfId="741"/>
    <cellStyle name="Millares 5 3 6 2" xfId="1657"/>
    <cellStyle name="Millares 5 3 7" xfId="881"/>
    <cellStyle name="Millares 5 3 7 2" xfId="1797"/>
    <cellStyle name="Millares 5 3 8" xfId="1931"/>
    <cellStyle name="Millares 5 3 9" xfId="2069"/>
    <cellStyle name="Millares 5 4" xfId="203"/>
    <cellStyle name="Millares 5 4 10" xfId="2349"/>
    <cellStyle name="Millares 5 4 11" xfId="2486"/>
    <cellStyle name="Millares 5 4 12" xfId="2625"/>
    <cellStyle name="Millares 5 4 13" xfId="2759"/>
    <cellStyle name="Millares 5 4 14" xfId="2894"/>
    <cellStyle name="Millares 5 4 15" xfId="3030"/>
    <cellStyle name="Millares 5 4 16" xfId="3166"/>
    <cellStyle name="Millares 5 4 17" xfId="3301"/>
    <cellStyle name="Millares 5 4 18" xfId="3444"/>
    <cellStyle name="Millares 5 4 19" xfId="1119"/>
    <cellStyle name="Millares 5 4 2" xfId="338"/>
    <cellStyle name="Millares 5 4 2 2" xfId="1254"/>
    <cellStyle name="Millares 5 4 3" xfId="473"/>
    <cellStyle name="Millares 5 4 3 2" xfId="1389"/>
    <cellStyle name="Millares 5 4 4" xfId="606"/>
    <cellStyle name="Millares 5 4 4 2" xfId="1522"/>
    <cellStyle name="Millares 5 4 5" xfId="742"/>
    <cellStyle name="Millares 5 4 5 2" xfId="1658"/>
    <cellStyle name="Millares 5 4 6" xfId="882"/>
    <cellStyle name="Millares 5 4 6 2" xfId="1798"/>
    <cellStyle name="Millares 5 4 7" xfId="1932"/>
    <cellStyle name="Millares 5 4 8" xfId="2070"/>
    <cellStyle name="Millares 5 4 9" xfId="2208"/>
    <cellStyle name="Millares 5 5" xfId="200"/>
    <cellStyle name="Millares 5 5 2" xfId="1116"/>
    <cellStyle name="Millares 5 6" xfId="335"/>
    <cellStyle name="Millares 5 6 2" xfId="1251"/>
    <cellStyle name="Millares 5 7" xfId="470"/>
    <cellStyle name="Millares 5 7 2" xfId="1386"/>
    <cellStyle name="Millares 5 8" xfId="603"/>
    <cellStyle name="Millares 5 8 2" xfId="1519"/>
    <cellStyle name="Millares 5 9" xfId="739"/>
    <cellStyle name="Millares 5 9 2" xfId="1655"/>
    <cellStyle name="Millares 50" xfId="2262"/>
    <cellStyle name="Millares 51" xfId="2263"/>
    <cellStyle name="Millares 52" xfId="2264"/>
    <cellStyle name="Millares 53" xfId="2267"/>
    <cellStyle name="Millares 54" xfId="2265"/>
    <cellStyle name="Millares 55" xfId="2269"/>
    <cellStyle name="Millares 56" xfId="2266"/>
    <cellStyle name="Millares 57" xfId="2268"/>
    <cellStyle name="Millares 58" xfId="2270"/>
    <cellStyle name="Millares 59" xfId="2403"/>
    <cellStyle name="Millares 6" xfId="18"/>
    <cellStyle name="Millares 6 10" xfId="883"/>
    <cellStyle name="Millares 6 10 2" xfId="1799"/>
    <cellStyle name="Millares 6 11" xfId="44"/>
    <cellStyle name="Millares 6 11 2" xfId="1933"/>
    <cellStyle name="Millares 6 12" xfId="2071"/>
    <cellStyle name="Millares 6 13" xfId="2209"/>
    <cellStyle name="Millares 6 14" xfId="2350"/>
    <cellStyle name="Millares 6 15" xfId="2487"/>
    <cellStyle name="Millares 6 16" xfId="2626"/>
    <cellStyle name="Millares 6 17" xfId="2760"/>
    <cellStyle name="Millares 6 18" xfId="2895"/>
    <cellStyle name="Millares 6 19" xfId="3031"/>
    <cellStyle name="Millares 6 2" xfId="101"/>
    <cellStyle name="Millares 6 2 10" xfId="2210"/>
    <cellStyle name="Millares 6 2 11" xfId="2351"/>
    <cellStyle name="Millares 6 2 12" xfId="2488"/>
    <cellStyle name="Millares 6 2 13" xfId="2627"/>
    <cellStyle name="Millares 6 2 14" xfId="2761"/>
    <cellStyle name="Millares 6 2 15" xfId="2896"/>
    <cellStyle name="Millares 6 2 16" xfId="3032"/>
    <cellStyle name="Millares 6 2 17" xfId="3168"/>
    <cellStyle name="Millares 6 2 18" xfId="3303"/>
    <cellStyle name="Millares 6 2 19" xfId="3446"/>
    <cellStyle name="Millares 6 2 2" xfId="205"/>
    <cellStyle name="Millares 6 2 2 2" xfId="1121"/>
    <cellStyle name="Millares 6 2 20" xfId="1017"/>
    <cellStyle name="Millares 6 2 3" xfId="340"/>
    <cellStyle name="Millares 6 2 3 2" xfId="1256"/>
    <cellStyle name="Millares 6 2 4" xfId="475"/>
    <cellStyle name="Millares 6 2 4 2" xfId="1391"/>
    <cellStyle name="Millares 6 2 5" xfId="608"/>
    <cellStyle name="Millares 6 2 5 2" xfId="1524"/>
    <cellStyle name="Millares 6 2 6" xfId="744"/>
    <cellStyle name="Millares 6 2 6 2" xfId="1660"/>
    <cellStyle name="Millares 6 2 7" xfId="884"/>
    <cellStyle name="Millares 6 2 7 2" xfId="1800"/>
    <cellStyle name="Millares 6 2 8" xfId="1934"/>
    <cellStyle name="Millares 6 2 9" xfId="2072"/>
    <cellStyle name="Millares 6 20" xfId="3167"/>
    <cellStyle name="Millares 6 21" xfId="3302"/>
    <cellStyle name="Millares 6 22" xfId="3445"/>
    <cellStyle name="Millares 6 23" xfId="960"/>
    <cellStyle name="Millares 6 3" xfId="75"/>
    <cellStyle name="Millares 6 3 10" xfId="2211"/>
    <cellStyle name="Millares 6 3 11" xfId="2352"/>
    <cellStyle name="Millares 6 3 12" xfId="2489"/>
    <cellStyle name="Millares 6 3 13" xfId="2628"/>
    <cellStyle name="Millares 6 3 14" xfId="2762"/>
    <cellStyle name="Millares 6 3 15" xfId="2897"/>
    <cellStyle name="Millares 6 3 16" xfId="3033"/>
    <cellStyle name="Millares 6 3 17" xfId="3169"/>
    <cellStyle name="Millares 6 3 18" xfId="3304"/>
    <cellStyle name="Millares 6 3 19" xfId="3447"/>
    <cellStyle name="Millares 6 3 2" xfId="206"/>
    <cellStyle name="Millares 6 3 2 2" xfId="1122"/>
    <cellStyle name="Millares 6 3 20" xfId="991"/>
    <cellStyle name="Millares 6 3 3" xfId="341"/>
    <cellStyle name="Millares 6 3 3 2" xfId="1257"/>
    <cellStyle name="Millares 6 3 4" xfId="476"/>
    <cellStyle name="Millares 6 3 4 2" xfId="1392"/>
    <cellStyle name="Millares 6 3 5" xfId="609"/>
    <cellStyle name="Millares 6 3 5 2" xfId="1525"/>
    <cellStyle name="Millares 6 3 6" xfId="745"/>
    <cellStyle name="Millares 6 3 6 2" xfId="1661"/>
    <cellStyle name="Millares 6 3 7" xfId="885"/>
    <cellStyle name="Millares 6 3 7 2" xfId="1801"/>
    <cellStyle name="Millares 6 3 8" xfId="1935"/>
    <cellStyle name="Millares 6 3 9" xfId="2073"/>
    <cellStyle name="Millares 6 4" xfId="207"/>
    <cellStyle name="Millares 6 4 10" xfId="2353"/>
    <cellStyle name="Millares 6 4 11" xfId="2490"/>
    <cellStyle name="Millares 6 4 12" xfId="2629"/>
    <cellStyle name="Millares 6 4 13" xfId="2763"/>
    <cellStyle name="Millares 6 4 14" xfId="2898"/>
    <cellStyle name="Millares 6 4 15" xfId="3034"/>
    <cellStyle name="Millares 6 4 16" xfId="3170"/>
    <cellStyle name="Millares 6 4 17" xfId="3305"/>
    <cellStyle name="Millares 6 4 18" xfId="3448"/>
    <cellStyle name="Millares 6 4 19" xfId="1123"/>
    <cellStyle name="Millares 6 4 2" xfId="342"/>
    <cellStyle name="Millares 6 4 2 2" xfId="1258"/>
    <cellStyle name="Millares 6 4 3" xfId="477"/>
    <cellStyle name="Millares 6 4 3 2" xfId="1393"/>
    <cellStyle name="Millares 6 4 4" xfId="610"/>
    <cellStyle name="Millares 6 4 4 2" xfId="1526"/>
    <cellStyle name="Millares 6 4 5" xfId="746"/>
    <cellStyle name="Millares 6 4 5 2" xfId="1662"/>
    <cellStyle name="Millares 6 4 6" xfId="886"/>
    <cellStyle name="Millares 6 4 6 2" xfId="1802"/>
    <cellStyle name="Millares 6 4 7" xfId="1936"/>
    <cellStyle name="Millares 6 4 8" xfId="2074"/>
    <cellStyle name="Millares 6 4 9" xfId="2212"/>
    <cellStyle name="Millares 6 5" xfId="204"/>
    <cellStyle name="Millares 6 5 2" xfId="1120"/>
    <cellStyle name="Millares 6 6" xfId="339"/>
    <cellStyle name="Millares 6 6 2" xfId="1255"/>
    <cellStyle name="Millares 6 7" xfId="474"/>
    <cellStyle name="Millares 6 7 2" xfId="1390"/>
    <cellStyle name="Millares 6 8" xfId="607"/>
    <cellStyle name="Millares 6 8 2" xfId="1523"/>
    <cellStyle name="Millares 6 9" xfId="743"/>
    <cellStyle name="Millares 6 9 2" xfId="1659"/>
    <cellStyle name="Millares 60" xfId="2404"/>
    <cellStyle name="Millares 61" xfId="2406"/>
    <cellStyle name="Millares 62" xfId="2405"/>
    <cellStyle name="Millares 63" xfId="2407"/>
    <cellStyle name="Millares 64" xfId="2540"/>
    <cellStyle name="Millares 65" xfId="2543"/>
    <cellStyle name="Millares 66" xfId="2541"/>
    <cellStyle name="Millares 67" xfId="2544"/>
    <cellStyle name="Millares 68" xfId="2542"/>
    <cellStyle name="Millares 69" xfId="2545"/>
    <cellStyle name="Millares 7" xfId="19"/>
    <cellStyle name="Millares 7 10" xfId="2075"/>
    <cellStyle name="Millares 7 11" xfId="2213"/>
    <cellStyle name="Millares 7 12" xfId="2354"/>
    <cellStyle name="Millares 7 13" xfId="2491"/>
    <cellStyle name="Millares 7 14" xfId="2630"/>
    <cellStyle name="Millares 7 15" xfId="2764"/>
    <cellStyle name="Millares 7 16" xfId="2899"/>
    <cellStyle name="Millares 7 17" xfId="3035"/>
    <cellStyle name="Millares 7 18" xfId="3171"/>
    <cellStyle name="Millares 7 19" xfId="3306"/>
    <cellStyle name="Millares 7 2" xfId="209"/>
    <cellStyle name="Millares 7 2 10" xfId="2355"/>
    <cellStyle name="Millares 7 2 11" xfId="2492"/>
    <cellStyle name="Millares 7 2 12" xfId="2631"/>
    <cellStyle name="Millares 7 2 13" xfId="2765"/>
    <cellStyle name="Millares 7 2 14" xfId="2900"/>
    <cellStyle name="Millares 7 2 15" xfId="3036"/>
    <cellStyle name="Millares 7 2 16" xfId="3172"/>
    <cellStyle name="Millares 7 2 17" xfId="3307"/>
    <cellStyle name="Millares 7 2 18" xfId="3450"/>
    <cellStyle name="Millares 7 2 19" xfId="1125"/>
    <cellStyle name="Millares 7 2 2" xfId="344"/>
    <cellStyle name="Millares 7 2 2 2" xfId="1260"/>
    <cellStyle name="Millares 7 2 3" xfId="479"/>
    <cellStyle name="Millares 7 2 3 2" xfId="1395"/>
    <cellStyle name="Millares 7 2 4" xfId="612"/>
    <cellStyle name="Millares 7 2 4 2" xfId="1528"/>
    <cellStyle name="Millares 7 2 5" xfId="748"/>
    <cellStyle name="Millares 7 2 5 2" xfId="1664"/>
    <cellStyle name="Millares 7 2 6" xfId="888"/>
    <cellStyle name="Millares 7 2 6 2" xfId="1804"/>
    <cellStyle name="Millares 7 2 7" xfId="1938"/>
    <cellStyle name="Millares 7 2 8" xfId="2076"/>
    <cellStyle name="Millares 7 2 9" xfId="2214"/>
    <cellStyle name="Millares 7 20" xfId="3449"/>
    <cellStyle name="Millares 7 21" xfId="973"/>
    <cellStyle name="Millares 7 3" xfId="208"/>
    <cellStyle name="Millares 7 3 2" xfId="1124"/>
    <cellStyle name="Millares 7 4" xfId="343"/>
    <cellStyle name="Millares 7 4 2" xfId="1259"/>
    <cellStyle name="Millares 7 5" xfId="478"/>
    <cellStyle name="Millares 7 5 2" xfId="1394"/>
    <cellStyle name="Millares 7 6" xfId="611"/>
    <cellStyle name="Millares 7 6 2" xfId="1527"/>
    <cellStyle name="Millares 7 7" xfId="747"/>
    <cellStyle name="Millares 7 7 2" xfId="1663"/>
    <cellStyle name="Millares 7 8" xfId="887"/>
    <cellStyle name="Millares 7 8 2" xfId="1803"/>
    <cellStyle name="Millares 7 9" xfId="57"/>
    <cellStyle name="Millares 7 9 2" xfId="1937"/>
    <cellStyle name="Millares 70" xfId="2546"/>
    <cellStyle name="Millares 71" xfId="2679"/>
    <cellStyle name="Millares 72" xfId="2680"/>
    <cellStyle name="Millares 73" xfId="2813"/>
    <cellStyle name="Millares 74" xfId="2815"/>
    <cellStyle name="Millares 75" xfId="2814"/>
    <cellStyle name="Millares 76" xfId="2948"/>
    <cellStyle name="Millares 77" xfId="2949"/>
    <cellStyle name="Millares 78" xfId="2950"/>
    <cellStyle name="Millares 79" xfId="2951"/>
    <cellStyle name="Millares 8" xfId="22"/>
    <cellStyle name="Millares 8 10" xfId="2077"/>
    <cellStyle name="Millares 8 11" xfId="2215"/>
    <cellStyle name="Millares 8 12" xfId="2356"/>
    <cellStyle name="Millares 8 13" xfId="2493"/>
    <cellStyle name="Millares 8 14" xfId="2632"/>
    <cellStyle name="Millares 8 15" xfId="2766"/>
    <cellStyle name="Millares 8 16" xfId="2901"/>
    <cellStyle name="Millares 8 17" xfId="3037"/>
    <cellStyle name="Millares 8 18" xfId="3173"/>
    <cellStyle name="Millares 8 19" xfId="3308"/>
    <cellStyle name="Millares 8 2" xfId="211"/>
    <cellStyle name="Millares 8 2 10" xfId="2357"/>
    <cellStyle name="Millares 8 2 11" xfId="2494"/>
    <cellStyle name="Millares 8 2 12" xfId="2633"/>
    <cellStyle name="Millares 8 2 13" xfId="2767"/>
    <cellStyle name="Millares 8 2 14" xfId="2902"/>
    <cellStyle name="Millares 8 2 15" xfId="3038"/>
    <cellStyle name="Millares 8 2 16" xfId="3174"/>
    <cellStyle name="Millares 8 2 17" xfId="3309"/>
    <cellStyle name="Millares 8 2 18" xfId="3452"/>
    <cellStyle name="Millares 8 2 19" xfId="1127"/>
    <cellStyle name="Millares 8 2 2" xfId="346"/>
    <cellStyle name="Millares 8 2 2 2" xfId="1262"/>
    <cellStyle name="Millares 8 2 3" xfId="481"/>
    <cellStyle name="Millares 8 2 3 2" xfId="1397"/>
    <cellStyle name="Millares 8 2 4" xfId="614"/>
    <cellStyle name="Millares 8 2 4 2" xfId="1530"/>
    <cellStyle name="Millares 8 2 5" xfId="750"/>
    <cellStyle name="Millares 8 2 5 2" xfId="1666"/>
    <cellStyle name="Millares 8 2 6" xfId="890"/>
    <cellStyle name="Millares 8 2 6 2" xfId="1806"/>
    <cellStyle name="Millares 8 2 7" xfId="1940"/>
    <cellStyle name="Millares 8 2 8" xfId="2078"/>
    <cellStyle name="Millares 8 2 9" xfId="2216"/>
    <cellStyle name="Millares 8 20" xfId="3451"/>
    <cellStyle name="Millares 8 21" xfId="972"/>
    <cellStyle name="Millares 8 3" xfId="210"/>
    <cellStyle name="Millares 8 3 2" xfId="1126"/>
    <cellStyle name="Millares 8 4" xfId="345"/>
    <cellStyle name="Millares 8 4 2" xfId="1261"/>
    <cellStyle name="Millares 8 5" xfId="480"/>
    <cellStyle name="Millares 8 5 2" xfId="1396"/>
    <cellStyle name="Millares 8 6" xfId="613"/>
    <cellStyle name="Millares 8 6 2" xfId="1529"/>
    <cellStyle name="Millares 8 7" xfId="749"/>
    <cellStyle name="Millares 8 7 2" xfId="1665"/>
    <cellStyle name="Millares 8 8" xfId="889"/>
    <cellStyle name="Millares 8 8 2" xfId="1805"/>
    <cellStyle name="Millares 8 9" xfId="56"/>
    <cellStyle name="Millares 8 9 2" xfId="1939"/>
    <cellStyle name="Millares 80" xfId="3085"/>
    <cellStyle name="Millares 81" xfId="3084"/>
    <cellStyle name="Millares 82" xfId="3086"/>
    <cellStyle name="Millares 83" xfId="3087"/>
    <cellStyle name="Millares 84" xfId="3220"/>
    <cellStyle name="Millares 85" xfId="3221"/>
    <cellStyle name="Millares 86" xfId="3222"/>
    <cellStyle name="Millares 87" xfId="3355"/>
    <cellStyle name="Millares 88" xfId="3359"/>
    <cellStyle name="Millares 89" xfId="3361"/>
    <cellStyle name="Millares 9" xfId="21"/>
    <cellStyle name="Millares 9 10" xfId="2079"/>
    <cellStyle name="Millares 9 11" xfId="2217"/>
    <cellStyle name="Millares 9 12" xfId="2358"/>
    <cellStyle name="Millares 9 13" xfId="2495"/>
    <cellStyle name="Millares 9 14" xfId="2634"/>
    <cellStyle name="Millares 9 15" xfId="2768"/>
    <cellStyle name="Millares 9 16" xfId="2903"/>
    <cellStyle name="Millares 9 17" xfId="3039"/>
    <cellStyle name="Millares 9 18" xfId="3175"/>
    <cellStyle name="Millares 9 19" xfId="3310"/>
    <cellStyle name="Millares 9 2" xfId="84"/>
    <cellStyle name="Millares 9 2 10" xfId="2218"/>
    <cellStyle name="Millares 9 2 11" xfId="2359"/>
    <cellStyle name="Millares 9 2 12" xfId="2496"/>
    <cellStyle name="Millares 9 2 13" xfId="2635"/>
    <cellStyle name="Millares 9 2 14" xfId="2769"/>
    <cellStyle name="Millares 9 2 15" xfId="2904"/>
    <cellStyle name="Millares 9 2 16" xfId="3040"/>
    <cellStyle name="Millares 9 2 17" xfId="3176"/>
    <cellStyle name="Millares 9 2 18" xfId="3311"/>
    <cellStyle name="Millares 9 2 19" xfId="3454"/>
    <cellStyle name="Millares 9 2 2" xfId="213"/>
    <cellStyle name="Millares 9 2 2 2" xfId="1129"/>
    <cellStyle name="Millares 9 2 20" xfId="1000"/>
    <cellStyle name="Millares 9 2 3" xfId="348"/>
    <cellStyle name="Millares 9 2 3 2" xfId="1264"/>
    <cellStyle name="Millares 9 2 4" xfId="483"/>
    <cellStyle name="Millares 9 2 4 2" xfId="1399"/>
    <cellStyle name="Millares 9 2 5" xfId="616"/>
    <cellStyle name="Millares 9 2 5 2" xfId="1532"/>
    <cellStyle name="Millares 9 2 6" xfId="752"/>
    <cellStyle name="Millares 9 2 6 2" xfId="1668"/>
    <cellStyle name="Millares 9 2 7" xfId="892"/>
    <cellStyle name="Millares 9 2 7 2" xfId="1808"/>
    <cellStyle name="Millares 9 2 8" xfId="1942"/>
    <cellStyle name="Millares 9 2 9" xfId="2080"/>
    <cellStyle name="Millares 9 20" xfId="3453"/>
    <cellStyle name="Millares 9 21" xfId="969"/>
    <cellStyle name="Millares 9 3" xfId="212"/>
    <cellStyle name="Millares 9 3 2" xfId="1128"/>
    <cellStyle name="Millares 9 4" xfId="347"/>
    <cellStyle name="Millares 9 4 2" xfId="1263"/>
    <cellStyle name="Millares 9 5" xfId="482"/>
    <cellStyle name="Millares 9 5 2" xfId="1398"/>
    <cellStyle name="Millares 9 6" xfId="615"/>
    <cellStyle name="Millares 9 6 2" xfId="1531"/>
    <cellStyle name="Millares 9 7" xfId="751"/>
    <cellStyle name="Millares 9 7 2" xfId="1667"/>
    <cellStyle name="Millares 9 8" xfId="891"/>
    <cellStyle name="Millares 9 8 2" xfId="1807"/>
    <cellStyle name="Millares 9 9" xfId="53"/>
    <cellStyle name="Millares 9 9 2" xfId="1941"/>
    <cellStyle name="Millares 90" xfId="3358"/>
    <cellStyle name="Millares 91" xfId="3360"/>
    <cellStyle name="Millares 92" xfId="3357"/>
    <cellStyle name="Millares 93" xfId="3362"/>
    <cellStyle name="Millares 94" xfId="3363"/>
    <cellStyle name="Millares 95" xfId="3364"/>
    <cellStyle name="Millares 96" xfId="3356"/>
    <cellStyle name="Millares 97" xfId="3365"/>
    <cellStyle name="Millares 98" xfId="3498"/>
    <cellStyle name="Millares 99" xfId="3500"/>
    <cellStyle name="Moneda" xfId="3509" builtinId="4"/>
    <cellStyle name="Moneda 10" xfId="214"/>
    <cellStyle name="Moneda 10 2" xfId="1130"/>
    <cellStyle name="Moneda 11" xfId="349"/>
    <cellStyle name="Moneda 11 2" xfId="1265"/>
    <cellStyle name="Moneda 12" xfId="484"/>
    <cellStyle name="Moneda 12 2" xfId="1400"/>
    <cellStyle name="Moneda 13" xfId="617"/>
    <cellStyle name="Moneda 13 2" xfId="1533"/>
    <cellStyle name="Moneda 14" xfId="753"/>
    <cellStyle name="Moneda 14 2" xfId="1669"/>
    <cellStyle name="Moneda 15" xfId="893"/>
    <cellStyle name="Moneda 15 2" xfId="1809"/>
    <cellStyle name="Moneda 16" xfId="28"/>
    <cellStyle name="Moneda 16 2" xfId="1943"/>
    <cellStyle name="Moneda 17" xfId="2081"/>
    <cellStyle name="Moneda 18" xfId="2219"/>
    <cellStyle name="Moneda 19" xfId="2360"/>
    <cellStyle name="Moneda 2" xfId="4"/>
    <cellStyle name="Moneda 2 2" xfId="17"/>
    <cellStyle name="Moneda 2 2 10" xfId="485"/>
    <cellStyle name="Moneda 2 2 10 2" xfId="1401"/>
    <cellStyle name="Moneda 2 2 11" xfId="618"/>
    <cellStyle name="Moneda 2 2 11 2" xfId="1534"/>
    <cellStyle name="Moneda 2 2 12" xfId="754"/>
    <cellStyle name="Moneda 2 2 12 2" xfId="1670"/>
    <cellStyle name="Moneda 2 2 13" xfId="894"/>
    <cellStyle name="Moneda 2 2 13 2" xfId="1810"/>
    <cellStyle name="Moneda 2 2 14" xfId="33"/>
    <cellStyle name="Moneda 2 2 14 2" xfId="1944"/>
    <cellStyle name="Moneda 2 2 15" xfId="2082"/>
    <cellStyle name="Moneda 2 2 16" xfId="2220"/>
    <cellStyle name="Moneda 2 2 17" xfId="2361"/>
    <cellStyle name="Moneda 2 2 18" xfId="2498"/>
    <cellStyle name="Moneda 2 2 19" xfId="2637"/>
    <cellStyle name="Moneda 2 2 2" xfId="41"/>
    <cellStyle name="Moneda 2 2 2 10" xfId="895"/>
    <cellStyle name="Moneda 2 2 2 10 2" xfId="1811"/>
    <cellStyle name="Moneda 2 2 2 11" xfId="1945"/>
    <cellStyle name="Moneda 2 2 2 12" xfId="2083"/>
    <cellStyle name="Moneda 2 2 2 13" xfId="2221"/>
    <cellStyle name="Moneda 2 2 2 14" xfId="2362"/>
    <cellStyle name="Moneda 2 2 2 15" xfId="2499"/>
    <cellStyle name="Moneda 2 2 2 16" xfId="2638"/>
    <cellStyle name="Moneda 2 2 2 17" xfId="2772"/>
    <cellStyle name="Moneda 2 2 2 18" xfId="2907"/>
    <cellStyle name="Moneda 2 2 2 19" xfId="3043"/>
    <cellStyle name="Moneda 2 2 2 2" xfId="98"/>
    <cellStyle name="Moneda 2 2 2 2 10" xfId="2222"/>
    <cellStyle name="Moneda 2 2 2 2 11" xfId="2363"/>
    <cellStyle name="Moneda 2 2 2 2 12" xfId="2500"/>
    <cellStyle name="Moneda 2 2 2 2 13" xfId="2639"/>
    <cellStyle name="Moneda 2 2 2 2 14" xfId="2773"/>
    <cellStyle name="Moneda 2 2 2 2 15" xfId="2908"/>
    <cellStyle name="Moneda 2 2 2 2 16" xfId="3044"/>
    <cellStyle name="Moneda 2 2 2 2 17" xfId="3180"/>
    <cellStyle name="Moneda 2 2 2 2 18" xfId="3315"/>
    <cellStyle name="Moneda 2 2 2 2 19" xfId="3458"/>
    <cellStyle name="Moneda 2 2 2 2 2" xfId="217"/>
    <cellStyle name="Moneda 2 2 2 2 2 2" xfId="1133"/>
    <cellStyle name="Moneda 2 2 2 2 20" xfId="1014"/>
    <cellStyle name="Moneda 2 2 2 2 3" xfId="352"/>
    <cellStyle name="Moneda 2 2 2 2 3 2" xfId="1268"/>
    <cellStyle name="Moneda 2 2 2 2 4" xfId="487"/>
    <cellStyle name="Moneda 2 2 2 2 4 2" xfId="1403"/>
    <cellStyle name="Moneda 2 2 2 2 5" xfId="620"/>
    <cellStyle name="Moneda 2 2 2 2 5 2" xfId="1536"/>
    <cellStyle name="Moneda 2 2 2 2 6" xfId="756"/>
    <cellStyle name="Moneda 2 2 2 2 6 2" xfId="1672"/>
    <cellStyle name="Moneda 2 2 2 2 7" xfId="896"/>
    <cellStyle name="Moneda 2 2 2 2 7 2" xfId="1812"/>
    <cellStyle name="Moneda 2 2 2 2 8" xfId="1946"/>
    <cellStyle name="Moneda 2 2 2 2 9" xfId="2084"/>
    <cellStyle name="Moneda 2 2 2 20" xfId="3179"/>
    <cellStyle name="Moneda 2 2 2 21" xfId="3314"/>
    <cellStyle name="Moneda 2 2 2 22" xfId="3457"/>
    <cellStyle name="Moneda 2 2 2 23" xfId="957"/>
    <cellStyle name="Moneda 2 2 2 3" xfId="72"/>
    <cellStyle name="Moneda 2 2 2 3 10" xfId="2223"/>
    <cellStyle name="Moneda 2 2 2 3 11" xfId="2364"/>
    <cellStyle name="Moneda 2 2 2 3 12" xfId="2501"/>
    <cellStyle name="Moneda 2 2 2 3 13" xfId="2640"/>
    <cellStyle name="Moneda 2 2 2 3 14" xfId="2774"/>
    <cellStyle name="Moneda 2 2 2 3 15" xfId="2909"/>
    <cellStyle name="Moneda 2 2 2 3 16" xfId="3045"/>
    <cellStyle name="Moneda 2 2 2 3 17" xfId="3181"/>
    <cellStyle name="Moneda 2 2 2 3 18" xfId="3316"/>
    <cellStyle name="Moneda 2 2 2 3 19" xfId="3459"/>
    <cellStyle name="Moneda 2 2 2 3 2" xfId="218"/>
    <cellStyle name="Moneda 2 2 2 3 2 2" xfId="1134"/>
    <cellStyle name="Moneda 2 2 2 3 20" xfId="988"/>
    <cellStyle name="Moneda 2 2 2 3 3" xfId="353"/>
    <cellStyle name="Moneda 2 2 2 3 3 2" xfId="1269"/>
    <cellStyle name="Moneda 2 2 2 3 4" xfId="488"/>
    <cellStyle name="Moneda 2 2 2 3 4 2" xfId="1404"/>
    <cellStyle name="Moneda 2 2 2 3 5" xfId="621"/>
    <cellStyle name="Moneda 2 2 2 3 5 2" xfId="1537"/>
    <cellStyle name="Moneda 2 2 2 3 6" xfId="757"/>
    <cellStyle name="Moneda 2 2 2 3 6 2" xfId="1673"/>
    <cellStyle name="Moneda 2 2 2 3 7" xfId="897"/>
    <cellStyle name="Moneda 2 2 2 3 7 2" xfId="1813"/>
    <cellStyle name="Moneda 2 2 2 3 8" xfId="1947"/>
    <cellStyle name="Moneda 2 2 2 3 9" xfId="2085"/>
    <cellStyle name="Moneda 2 2 2 4" xfId="219"/>
    <cellStyle name="Moneda 2 2 2 4 10" xfId="2365"/>
    <cellStyle name="Moneda 2 2 2 4 11" xfId="2502"/>
    <cellStyle name="Moneda 2 2 2 4 12" xfId="2641"/>
    <cellStyle name="Moneda 2 2 2 4 13" xfId="2775"/>
    <cellStyle name="Moneda 2 2 2 4 14" xfId="2910"/>
    <cellStyle name="Moneda 2 2 2 4 15" xfId="3046"/>
    <cellStyle name="Moneda 2 2 2 4 16" xfId="3182"/>
    <cellStyle name="Moneda 2 2 2 4 17" xfId="3317"/>
    <cellStyle name="Moneda 2 2 2 4 18" xfId="3460"/>
    <cellStyle name="Moneda 2 2 2 4 19" xfId="1135"/>
    <cellStyle name="Moneda 2 2 2 4 2" xfId="354"/>
    <cellStyle name="Moneda 2 2 2 4 2 2" xfId="1270"/>
    <cellStyle name="Moneda 2 2 2 4 3" xfId="489"/>
    <cellStyle name="Moneda 2 2 2 4 3 2" xfId="1405"/>
    <cellStyle name="Moneda 2 2 2 4 4" xfId="622"/>
    <cellStyle name="Moneda 2 2 2 4 4 2" xfId="1538"/>
    <cellStyle name="Moneda 2 2 2 4 5" xfId="758"/>
    <cellStyle name="Moneda 2 2 2 4 5 2" xfId="1674"/>
    <cellStyle name="Moneda 2 2 2 4 6" xfId="898"/>
    <cellStyle name="Moneda 2 2 2 4 6 2" xfId="1814"/>
    <cellStyle name="Moneda 2 2 2 4 7" xfId="1948"/>
    <cellStyle name="Moneda 2 2 2 4 8" xfId="2086"/>
    <cellStyle name="Moneda 2 2 2 4 9" xfId="2224"/>
    <cellStyle name="Moneda 2 2 2 5" xfId="216"/>
    <cellStyle name="Moneda 2 2 2 5 2" xfId="1132"/>
    <cellStyle name="Moneda 2 2 2 6" xfId="351"/>
    <cellStyle name="Moneda 2 2 2 6 2" xfId="1267"/>
    <cellStyle name="Moneda 2 2 2 7" xfId="486"/>
    <cellStyle name="Moneda 2 2 2 7 2" xfId="1402"/>
    <cellStyle name="Moneda 2 2 2 8" xfId="619"/>
    <cellStyle name="Moneda 2 2 2 8 2" xfId="1535"/>
    <cellStyle name="Moneda 2 2 2 9" xfId="755"/>
    <cellStyle name="Moneda 2 2 2 9 2" xfId="1671"/>
    <cellStyle name="Moneda 2 2 20" xfId="2771"/>
    <cellStyle name="Moneda 2 2 21" xfId="2906"/>
    <cellStyle name="Moneda 2 2 22" xfId="3042"/>
    <cellStyle name="Moneda 2 2 23" xfId="3178"/>
    <cellStyle name="Moneda 2 2 24" xfId="3313"/>
    <cellStyle name="Moneda 2 2 25" xfId="3456"/>
    <cellStyle name="Moneda 2 2 26" xfId="949"/>
    <cellStyle name="Moneda 2 2 3" xfId="51"/>
    <cellStyle name="Moneda 2 2 3 10" xfId="899"/>
    <cellStyle name="Moneda 2 2 3 10 2" xfId="1815"/>
    <cellStyle name="Moneda 2 2 3 11" xfId="1949"/>
    <cellStyle name="Moneda 2 2 3 12" xfId="2087"/>
    <cellStyle name="Moneda 2 2 3 13" xfId="2225"/>
    <cellStyle name="Moneda 2 2 3 14" xfId="2366"/>
    <cellStyle name="Moneda 2 2 3 15" xfId="2503"/>
    <cellStyle name="Moneda 2 2 3 16" xfId="2642"/>
    <cellStyle name="Moneda 2 2 3 17" xfId="2776"/>
    <cellStyle name="Moneda 2 2 3 18" xfId="2911"/>
    <cellStyle name="Moneda 2 2 3 19" xfId="3047"/>
    <cellStyle name="Moneda 2 2 3 2" xfId="108"/>
    <cellStyle name="Moneda 2 2 3 2 10" xfId="2226"/>
    <cellStyle name="Moneda 2 2 3 2 11" xfId="2367"/>
    <cellStyle name="Moneda 2 2 3 2 12" xfId="2504"/>
    <cellStyle name="Moneda 2 2 3 2 13" xfId="2643"/>
    <cellStyle name="Moneda 2 2 3 2 14" xfId="2777"/>
    <cellStyle name="Moneda 2 2 3 2 15" xfId="2912"/>
    <cellStyle name="Moneda 2 2 3 2 16" xfId="3048"/>
    <cellStyle name="Moneda 2 2 3 2 17" xfId="3184"/>
    <cellStyle name="Moneda 2 2 3 2 18" xfId="3319"/>
    <cellStyle name="Moneda 2 2 3 2 19" xfId="3462"/>
    <cellStyle name="Moneda 2 2 3 2 2" xfId="221"/>
    <cellStyle name="Moneda 2 2 3 2 2 2" xfId="1137"/>
    <cellStyle name="Moneda 2 2 3 2 20" xfId="1024"/>
    <cellStyle name="Moneda 2 2 3 2 3" xfId="356"/>
    <cellStyle name="Moneda 2 2 3 2 3 2" xfId="1272"/>
    <cellStyle name="Moneda 2 2 3 2 4" xfId="491"/>
    <cellStyle name="Moneda 2 2 3 2 4 2" xfId="1407"/>
    <cellStyle name="Moneda 2 2 3 2 5" xfId="624"/>
    <cellStyle name="Moneda 2 2 3 2 5 2" xfId="1540"/>
    <cellStyle name="Moneda 2 2 3 2 6" xfId="760"/>
    <cellStyle name="Moneda 2 2 3 2 6 2" xfId="1676"/>
    <cellStyle name="Moneda 2 2 3 2 7" xfId="900"/>
    <cellStyle name="Moneda 2 2 3 2 7 2" xfId="1816"/>
    <cellStyle name="Moneda 2 2 3 2 8" xfId="1950"/>
    <cellStyle name="Moneda 2 2 3 2 9" xfId="2088"/>
    <cellStyle name="Moneda 2 2 3 20" xfId="3183"/>
    <cellStyle name="Moneda 2 2 3 21" xfId="3318"/>
    <cellStyle name="Moneda 2 2 3 22" xfId="3461"/>
    <cellStyle name="Moneda 2 2 3 23" xfId="967"/>
    <cellStyle name="Moneda 2 2 3 3" xfId="82"/>
    <cellStyle name="Moneda 2 2 3 3 10" xfId="2227"/>
    <cellStyle name="Moneda 2 2 3 3 11" xfId="2368"/>
    <cellStyle name="Moneda 2 2 3 3 12" xfId="2505"/>
    <cellStyle name="Moneda 2 2 3 3 13" xfId="2644"/>
    <cellStyle name="Moneda 2 2 3 3 14" xfId="2778"/>
    <cellStyle name="Moneda 2 2 3 3 15" xfId="2913"/>
    <cellStyle name="Moneda 2 2 3 3 16" xfId="3049"/>
    <cellStyle name="Moneda 2 2 3 3 17" xfId="3185"/>
    <cellStyle name="Moneda 2 2 3 3 18" xfId="3320"/>
    <cellStyle name="Moneda 2 2 3 3 19" xfId="3463"/>
    <cellStyle name="Moneda 2 2 3 3 2" xfId="222"/>
    <cellStyle name="Moneda 2 2 3 3 2 2" xfId="1138"/>
    <cellStyle name="Moneda 2 2 3 3 20" xfId="998"/>
    <cellStyle name="Moneda 2 2 3 3 3" xfId="357"/>
    <cellStyle name="Moneda 2 2 3 3 3 2" xfId="1273"/>
    <cellStyle name="Moneda 2 2 3 3 4" xfId="492"/>
    <cellStyle name="Moneda 2 2 3 3 4 2" xfId="1408"/>
    <cellStyle name="Moneda 2 2 3 3 5" xfId="625"/>
    <cellStyle name="Moneda 2 2 3 3 5 2" xfId="1541"/>
    <cellStyle name="Moneda 2 2 3 3 6" xfId="761"/>
    <cellStyle name="Moneda 2 2 3 3 6 2" xfId="1677"/>
    <cellStyle name="Moneda 2 2 3 3 7" xfId="901"/>
    <cellStyle name="Moneda 2 2 3 3 7 2" xfId="1817"/>
    <cellStyle name="Moneda 2 2 3 3 8" xfId="1951"/>
    <cellStyle name="Moneda 2 2 3 3 9" xfId="2089"/>
    <cellStyle name="Moneda 2 2 3 4" xfId="223"/>
    <cellStyle name="Moneda 2 2 3 4 10" xfId="2369"/>
    <cellStyle name="Moneda 2 2 3 4 11" xfId="2506"/>
    <cellStyle name="Moneda 2 2 3 4 12" xfId="2645"/>
    <cellStyle name="Moneda 2 2 3 4 13" xfId="2779"/>
    <cellStyle name="Moneda 2 2 3 4 14" xfId="2914"/>
    <cellStyle name="Moneda 2 2 3 4 15" xfId="3050"/>
    <cellStyle name="Moneda 2 2 3 4 16" xfId="3186"/>
    <cellStyle name="Moneda 2 2 3 4 17" xfId="3321"/>
    <cellStyle name="Moneda 2 2 3 4 18" xfId="3464"/>
    <cellStyle name="Moneda 2 2 3 4 19" xfId="1139"/>
    <cellStyle name="Moneda 2 2 3 4 2" xfId="358"/>
    <cellStyle name="Moneda 2 2 3 4 2 2" xfId="1274"/>
    <cellStyle name="Moneda 2 2 3 4 3" xfId="493"/>
    <cellStyle name="Moneda 2 2 3 4 3 2" xfId="1409"/>
    <cellStyle name="Moneda 2 2 3 4 4" xfId="626"/>
    <cellStyle name="Moneda 2 2 3 4 4 2" xfId="1542"/>
    <cellStyle name="Moneda 2 2 3 4 5" xfId="762"/>
    <cellStyle name="Moneda 2 2 3 4 5 2" xfId="1678"/>
    <cellStyle name="Moneda 2 2 3 4 6" xfId="902"/>
    <cellStyle name="Moneda 2 2 3 4 6 2" xfId="1818"/>
    <cellStyle name="Moneda 2 2 3 4 7" xfId="1952"/>
    <cellStyle name="Moneda 2 2 3 4 8" xfId="2090"/>
    <cellStyle name="Moneda 2 2 3 4 9" xfId="2228"/>
    <cellStyle name="Moneda 2 2 3 5" xfId="220"/>
    <cellStyle name="Moneda 2 2 3 5 2" xfId="1136"/>
    <cellStyle name="Moneda 2 2 3 6" xfId="355"/>
    <cellStyle name="Moneda 2 2 3 6 2" xfId="1271"/>
    <cellStyle name="Moneda 2 2 3 7" xfId="490"/>
    <cellStyle name="Moneda 2 2 3 7 2" xfId="1406"/>
    <cellStyle name="Moneda 2 2 3 8" xfId="623"/>
    <cellStyle name="Moneda 2 2 3 8 2" xfId="1539"/>
    <cellStyle name="Moneda 2 2 3 9" xfId="759"/>
    <cellStyle name="Moneda 2 2 3 9 2" xfId="1675"/>
    <cellStyle name="Moneda 2 2 4" xfId="90"/>
    <cellStyle name="Moneda 2 2 4 10" xfId="2091"/>
    <cellStyle name="Moneda 2 2 4 11" xfId="2229"/>
    <cellStyle name="Moneda 2 2 4 12" xfId="2370"/>
    <cellStyle name="Moneda 2 2 4 13" xfId="2507"/>
    <cellStyle name="Moneda 2 2 4 14" xfId="2646"/>
    <cellStyle name="Moneda 2 2 4 15" xfId="2780"/>
    <cellStyle name="Moneda 2 2 4 16" xfId="2915"/>
    <cellStyle name="Moneda 2 2 4 17" xfId="3051"/>
    <cellStyle name="Moneda 2 2 4 18" xfId="3187"/>
    <cellStyle name="Moneda 2 2 4 19" xfId="3322"/>
    <cellStyle name="Moneda 2 2 4 2" xfId="225"/>
    <cellStyle name="Moneda 2 2 4 2 10" xfId="2371"/>
    <cellStyle name="Moneda 2 2 4 2 11" xfId="2508"/>
    <cellStyle name="Moneda 2 2 4 2 12" xfId="2647"/>
    <cellStyle name="Moneda 2 2 4 2 13" xfId="2781"/>
    <cellStyle name="Moneda 2 2 4 2 14" xfId="2916"/>
    <cellStyle name="Moneda 2 2 4 2 15" xfId="3052"/>
    <cellStyle name="Moneda 2 2 4 2 16" xfId="3188"/>
    <cellStyle name="Moneda 2 2 4 2 17" xfId="3323"/>
    <cellStyle name="Moneda 2 2 4 2 18" xfId="3466"/>
    <cellStyle name="Moneda 2 2 4 2 19" xfId="1141"/>
    <cellStyle name="Moneda 2 2 4 2 2" xfId="360"/>
    <cellStyle name="Moneda 2 2 4 2 2 2" xfId="1276"/>
    <cellStyle name="Moneda 2 2 4 2 3" xfId="495"/>
    <cellStyle name="Moneda 2 2 4 2 3 2" xfId="1411"/>
    <cellStyle name="Moneda 2 2 4 2 4" xfId="628"/>
    <cellStyle name="Moneda 2 2 4 2 4 2" xfId="1544"/>
    <cellStyle name="Moneda 2 2 4 2 5" xfId="764"/>
    <cellStyle name="Moneda 2 2 4 2 5 2" xfId="1680"/>
    <cellStyle name="Moneda 2 2 4 2 6" xfId="904"/>
    <cellStyle name="Moneda 2 2 4 2 6 2" xfId="1820"/>
    <cellStyle name="Moneda 2 2 4 2 7" xfId="1954"/>
    <cellStyle name="Moneda 2 2 4 2 8" xfId="2092"/>
    <cellStyle name="Moneda 2 2 4 2 9" xfId="2230"/>
    <cellStyle name="Moneda 2 2 4 20" xfId="3465"/>
    <cellStyle name="Moneda 2 2 4 21" xfId="1006"/>
    <cellStyle name="Moneda 2 2 4 3" xfId="224"/>
    <cellStyle name="Moneda 2 2 4 3 2" xfId="1140"/>
    <cellStyle name="Moneda 2 2 4 4" xfId="359"/>
    <cellStyle name="Moneda 2 2 4 4 2" xfId="1275"/>
    <cellStyle name="Moneda 2 2 4 5" xfId="494"/>
    <cellStyle name="Moneda 2 2 4 5 2" xfId="1410"/>
    <cellStyle name="Moneda 2 2 4 6" xfId="627"/>
    <cellStyle name="Moneda 2 2 4 6 2" xfId="1543"/>
    <cellStyle name="Moneda 2 2 4 7" xfId="763"/>
    <cellStyle name="Moneda 2 2 4 7 2" xfId="1679"/>
    <cellStyle name="Moneda 2 2 4 8" xfId="903"/>
    <cellStyle name="Moneda 2 2 4 8 2" xfId="1819"/>
    <cellStyle name="Moneda 2 2 4 9" xfId="1953"/>
    <cellStyle name="Moneda 2 2 5" xfId="64"/>
    <cellStyle name="Moneda 2 2 5 10" xfId="2231"/>
    <cellStyle name="Moneda 2 2 5 11" xfId="2372"/>
    <cellStyle name="Moneda 2 2 5 12" xfId="2509"/>
    <cellStyle name="Moneda 2 2 5 13" xfId="2648"/>
    <cellStyle name="Moneda 2 2 5 14" xfId="2782"/>
    <cellStyle name="Moneda 2 2 5 15" xfId="2917"/>
    <cellStyle name="Moneda 2 2 5 16" xfId="3053"/>
    <cellStyle name="Moneda 2 2 5 17" xfId="3189"/>
    <cellStyle name="Moneda 2 2 5 18" xfId="3324"/>
    <cellStyle name="Moneda 2 2 5 19" xfId="3467"/>
    <cellStyle name="Moneda 2 2 5 2" xfId="226"/>
    <cellStyle name="Moneda 2 2 5 2 2" xfId="1142"/>
    <cellStyle name="Moneda 2 2 5 20" xfId="980"/>
    <cellStyle name="Moneda 2 2 5 3" xfId="361"/>
    <cellStyle name="Moneda 2 2 5 3 2" xfId="1277"/>
    <cellStyle name="Moneda 2 2 5 4" xfId="496"/>
    <cellStyle name="Moneda 2 2 5 4 2" xfId="1412"/>
    <cellStyle name="Moneda 2 2 5 5" xfId="629"/>
    <cellStyle name="Moneda 2 2 5 5 2" xfId="1545"/>
    <cellStyle name="Moneda 2 2 5 6" xfId="765"/>
    <cellStyle name="Moneda 2 2 5 6 2" xfId="1681"/>
    <cellStyle name="Moneda 2 2 5 7" xfId="905"/>
    <cellStyle name="Moneda 2 2 5 7 2" xfId="1821"/>
    <cellStyle name="Moneda 2 2 5 8" xfId="1955"/>
    <cellStyle name="Moneda 2 2 5 9" xfId="2093"/>
    <cellStyle name="Moneda 2 2 6" xfId="120"/>
    <cellStyle name="Moneda 2 2 6 10" xfId="2232"/>
    <cellStyle name="Moneda 2 2 6 11" xfId="2373"/>
    <cellStyle name="Moneda 2 2 6 12" xfId="2510"/>
    <cellStyle name="Moneda 2 2 6 13" xfId="2649"/>
    <cellStyle name="Moneda 2 2 6 14" xfId="2783"/>
    <cellStyle name="Moneda 2 2 6 15" xfId="2918"/>
    <cellStyle name="Moneda 2 2 6 16" xfId="3054"/>
    <cellStyle name="Moneda 2 2 6 17" xfId="3190"/>
    <cellStyle name="Moneda 2 2 6 18" xfId="3325"/>
    <cellStyle name="Moneda 2 2 6 19" xfId="3468"/>
    <cellStyle name="Moneda 2 2 6 2" xfId="227"/>
    <cellStyle name="Moneda 2 2 6 2 2" xfId="1143"/>
    <cellStyle name="Moneda 2 2 6 20" xfId="1036"/>
    <cellStyle name="Moneda 2 2 6 3" xfId="362"/>
    <cellStyle name="Moneda 2 2 6 3 2" xfId="1278"/>
    <cellStyle name="Moneda 2 2 6 4" xfId="497"/>
    <cellStyle name="Moneda 2 2 6 4 2" xfId="1413"/>
    <cellStyle name="Moneda 2 2 6 5" xfId="630"/>
    <cellStyle name="Moneda 2 2 6 5 2" xfId="1546"/>
    <cellStyle name="Moneda 2 2 6 6" xfId="766"/>
    <cellStyle name="Moneda 2 2 6 6 2" xfId="1682"/>
    <cellStyle name="Moneda 2 2 6 7" xfId="906"/>
    <cellStyle name="Moneda 2 2 6 7 2" xfId="1822"/>
    <cellStyle name="Moneda 2 2 6 8" xfId="1956"/>
    <cellStyle name="Moneda 2 2 6 9" xfId="2094"/>
    <cellStyle name="Moneda 2 2 7" xfId="228"/>
    <cellStyle name="Moneda 2 2 7 10" xfId="2374"/>
    <cellStyle name="Moneda 2 2 7 11" xfId="2511"/>
    <cellStyle name="Moneda 2 2 7 12" xfId="2650"/>
    <cellStyle name="Moneda 2 2 7 13" xfId="2784"/>
    <cellStyle name="Moneda 2 2 7 14" xfId="2919"/>
    <cellStyle name="Moneda 2 2 7 15" xfId="3055"/>
    <cellStyle name="Moneda 2 2 7 16" xfId="3191"/>
    <cellStyle name="Moneda 2 2 7 17" xfId="3326"/>
    <cellStyle name="Moneda 2 2 7 18" xfId="3469"/>
    <cellStyle name="Moneda 2 2 7 19" xfId="1144"/>
    <cellStyle name="Moneda 2 2 7 2" xfId="363"/>
    <cellStyle name="Moneda 2 2 7 2 2" xfId="1279"/>
    <cellStyle name="Moneda 2 2 7 3" xfId="498"/>
    <cellStyle name="Moneda 2 2 7 3 2" xfId="1414"/>
    <cellStyle name="Moneda 2 2 7 4" xfId="631"/>
    <cellStyle name="Moneda 2 2 7 4 2" xfId="1547"/>
    <cellStyle name="Moneda 2 2 7 5" xfId="767"/>
    <cellStyle name="Moneda 2 2 7 5 2" xfId="1683"/>
    <cellStyle name="Moneda 2 2 7 6" xfId="907"/>
    <cellStyle name="Moneda 2 2 7 6 2" xfId="1823"/>
    <cellStyle name="Moneda 2 2 7 7" xfId="1957"/>
    <cellStyle name="Moneda 2 2 7 8" xfId="2095"/>
    <cellStyle name="Moneda 2 2 7 9" xfId="2233"/>
    <cellStyle name="Moneda 2 2 8" xfId="215"/>
    <cellStyle name="Moneda 2 2 8 2" xfId="1131"/>
    <cellStyle name="Moneda 2 2 9" xfId="350"/>
    <cellStyle name="Moneda 2 2 9 2" xfId="1266"/>
    <cellStyle name="Moneda 2 3" xfId="10"/>
    <cellStyle name="Moneda 2 3 10" xfId="2234"/>
    <cellStyle name="Moneda 2 3 11" xfId="2375"/>
    <cellStyle name="Moneda 2 3 12" xfId="2512"/>
    <cellStyle name="Moneda 2 3 13" xfId="2651"/>
    <cellStyle name="Moneda 2 3 14" xfId="2785"/>
    <cellStyle name="Moneda 2 3 15" xfId="2920"/>
    <cellStyle name="Moneda 2 3 16" xfId="3056"/>
    <cellStyle name="Moneda 2 3 17" xfId="3192"/>
    <cellStyle name="Moneda 2 3 18" xfId="3327"/>
    <cellStyle name="Moneda 2 3 19" xfId="3470"/>
    <cellStyle name="Moneda 2 3 2" xfId="229"/>
    <cellStyle name="Moneda 2 3 2 2" xfId="1145"/>
    <cellStyle name="Moneda 2 3 20" xfId="974"/>
    <cellStyle name="Moneda 2 3 3" xfId="364"/>
    <cellStyle name="Moneda 2 3 3 2" xfId="1280"/>
    <cellStyle name="Moneda 2 3 4" xfId="499"/>
    <cellStyle name="Moneda 2 3 4 2" xfId="1415"/>
    <cellStyle name="Moneda 2 3 5" xfId="632"/>
    <cellStyle name="Moneda 2 3 5 2" xfId="1548"/>
    <cellStyle name="Moneda 2 3 6" xfId="768"/>
    <cellStyle name="Moneda 2 3 6 2" xfId="1684"/>
    <cellStyle name="Moneda 2 3 7" xfId="908"/>
    <cellStyle name="Moneda 2 3 7 2" xfId="1824"/>
    <cellStyle name="Moneda 2 3 8" xfId="58"/>
    <cellStyle name="Moneda 2 3 8 2" xfId="1958"/>
    <cellStyle name="Moneda 2 3 9" xfId="2096"/>
    <cellStyle name="Moneda 20" xfId="2497"/>
    <cellStyle name="Moneda 21" xfId="2636"/>
    <cellStyle name="Moneda 22" xfId="2770"/>
    <cellStyle name="Moneda 23" xfId="2905"/>
    <cellStyle name="Moneda 24" xfId="3041"/>
    <cellStyle name="Moneda 25" xfId="3177"/>
    <cellStyle name="Moneda 26" xfId="3312"/>
    <cellStyle name="Moneda 27" xfId="3455"/>
    <cellStyle name="Moneda 28" xfId="944"/>
    <cellStyle name="Moneda 3" xfId="16"/>
    <cellStyle name="Moneda 3 10" xfId="500"/>
    <cellStyle name="Moneda 3 10 2" xfId="1416"/>
    <cellStyle name="Moneda 3 11" xfId="633"/>
    <cellStyle name="Moneda 3 11 2" xfId="1549"/>
    <cellStyle name="Moneda 3 12" xfId="769"/>
    <cellStyle name="Moneda 3 12 2" xfId="1685"/>
    <cellStyle name="Moneda 3 13" xfId="909"/>
    <cellStyle name="Moneda 3 13 2" xfId="1825"/>
    <cellStyle name="Moneda 3 14" xfId="32"/>
    <cellStyle name="Moneda 3 14 2" xfId="1959"/>
    <cellStyle name="Moneda 3 15" xfId="2097"/>
    <cellStyle name="Moneda 3 16" xfId="2235"/>
    <cellStyle name="Moneda 3 17" xfId="2376"/>
    <cellStyle name="Moneda 3 18" xfId="2513"/>
    <cellStyle name="Moneda 3 19" xfId="2652"/>
    <cellStyle name="Moneda 3 2" xfId="42"/>
    <cellStyle name="Moneda 3 2 10" xfId="910"/>
    <cellStyle name="Moneda 3 2 10 2" xfId="1826"/>
    <cellStyle name="Moneda 3 2 11" xfId="1960"/>
    <cellStyle name="Moneda 3 2 12" xfId="2098"/>
    <cellStyle name="Moneda 3 2 13" xfId="2236"/>
    <cellStyle name="Moneda 3 2 14" xfId="2377"/>
    <cellStyle name="Moneda 3 2 15" xfId="2514"/>
    <cellStyle name="Moneda 3 2 16" xfId="2653"/>
    <cellStyle name="Moneda 3 2 17" xfId="2787"/>
    <cellStyle name="Moneda 3 2 18" xfId="2922"/>
    <cellStyle name="Moneda 3 2 19" xfId="3058"/>
    <cellStyle name="Moneda 3 2 2" xfId="99"/>
    <cellStyle name="Moneda 3 2 2 10" xfId="2237"/>
    <cellStyle name="Moneda 3 2 2 11" xfId="2378"/>
    <cellStyle name="Moneda 3 2 2 12" xfId="2515"/>
    <cellStyle name="Moneda 3 2 2 13" xfId="2654"/>
    <cellStyle name="Moneda 3 2 2 14" xfId="2788"/>
    <cellStyle name="Moneda 3 2 2 15" xfId="2923"/>
    <cellStyle name="Moneda 3 2 2 16" xfId="3059"/>
    <cellStyle name="Moneda 3 2 2 17" xfId="3195"/>
    <cellStyle name="Moneda 3 2 2 18" xfId="3330"/>
    <cellStyle name="Moneda 3 2 2 19" xfId="3473"/>
    <cellStyle name="Moneda 3 2 2 2" xfId="232"/>
    <cellStyle name="Moneda 3 2 2 2 2" xfId="1148"/>
    <cellStyle name="Moneda 3 2 2 20" xfId="1015"/>
    <cellStyle name="Moneda 3 2 2 3" xfId="367"/>
    <cellStyle name="Moneda 3 2 2 3 2" xfId="1283"/>
    <cellStyle name="Moneda 3 2 2 4" xfId="502"/>
    <cellStyle name="Moneda 3 2 2 4 2" xfId="1418"/>
    <cellStyle name="Moneda 3 2 2 5" xfId="635"/>
    <cellStyle name="Moneda 3 2 2 5 2" xfId="1551"/>
    <cellStyle name="Moneda 3 2 2 6" xfId="771"/>
    <cellStyle name="Moneda 3 2 2 6 2" xfId="1687"/>
    <cellStyle name="Moneda 3 2 2 7" xfId="911"/>
    <cellStyle name="Moneda 3 2 2 7 2" xfId="1827"/>
    <cellStyle name="Moneda 3 2 2 8" xfId="1961"/>
    <cellStyle name="Moneda 3 2 2 9" xfId="2099"/>
    <cellStyle name="Moneda 3 2 20" xfId="3194"/>
    <cellStyle name="Moneda 3 2 21" xfId="3329"/>
    <cellStyle name="Moneda 3 2 22" xfId="3472"/>
    <cellStyle name="Moneda 3 2 23" xfId="958"/>
    <cellStyle name="Moneda 3 2 3" xfId="73"/>
    <cellStyle name="Moneda 3 2 3 10" xfId="2238"/>
    <cellStyle name="Moneda 3 2 3 11" xfId="2379"/>
    <cellStyle name="Moneda 3 2 3 12" xfId="2516"/>
    <cellStyle name="Moneda 3 2 3 13" xfId="2655"/>
    <cellStyle name="Moneda 3 2 3 14" xfId="2789"/>
    <cellStyle name="Moneda 3 2 3 15" xfId="2924"/>
    <cellStyle name="Moneda 3 2 3 16" xfId="3060"/>
    <cellStyle name="Moneda 3 2 3 17" xfId="3196"/>
    <cellStyle name="Moneda 3 2 3 18" xfId="3331"/>
    <cellStyle name="Moneda 3 2 3 19" xfId="3474"/>
    <cellStyle name="Moneda 3 2 3 2" xfId="233"/>
    <cellStyle name="Moneda 3 2 3 2 2" xfId="1149"/>
    <cellStyle name="Moneda 3 2 3 20" xfId="989"/>
    <cellStyle name="Moneda 3 2 3 3" xfId="368"/>
    <cellStyle name="Moneda 3 2 3 3 2" xfId="1284"/>
    <cellStyle name="Moneda 3 2 3 4" xfId="503"/>
    <cellStyle name="Moneda 3 2 3 4 2" xfId="1419"/>
    <cellStyle name="Moneda 3 2 3 5" xfId="636"/>
    <cellStyle name="Moneda 3 2 3 5 2" xfId="1552"/>
    <cellStyle name="Moneda 3 2 3 6" xfId="772"/>
    <cellStyle name="Moneda 3 2 3 6 2" xfId="1688"/>
    <cellStyle name="Moneda 3 2 3 7" xfId="912"/>
    <cellStyle name="Moneda 3 2 3 7 2" xfId="1828"/>
    <cellStyle name="Moneda 3 2 3 8" xfId="1962"/>
    <cellStyle name="Moneda 3 2 3 9" xfId="2100"/>
    <cellStyle name="Moneda 3 2 4" xfId="234"/>
    <cellStyle name="Moneda 3 2 4 10" xfId="2380"/>
    <cellStyle name="Moneda 3 2 4 11" xfId="2517"/>
    <cellStyle name="Moneda 3 2 4 12" xfId="2656"/>
    <cellStyle name="Moneda 3 2 4 13" xfId="2790"/>
    <cellStyle name="Moneda 3 2 4 14" xfId="2925"/>
    <cellStyle name="Moneda 3 2 4 15" xfId="3061"/>
    <cellStyle name="Moneda 3 2 4 16" xfId="3197"/>
    <cellStyle name="Moneda 3 2 4 17" xfId="3332"/>
    <cellStyle name="Moneda 3 2 4 18" xfId="3475"/>
    <cellStyle name="Moneda 3 2 4 19" xfId="1150"/>
    <cellStyle name="Moneda 3 2 4 2" xfId="369"/>
    <cellStyle name="Moneda 3 2 4 2 2" xfId="1285"/>
    <cellStyle name="Moneda 3 2 4 3" xfId="504"/>
    <cellStyle name="Moneda 3 2 4 3 2" xfId="1420"/>
    <cellStyle name="Moneda 3 2 4 4" xfId="637"/>
    <cellStyle name="Moneda 3 2 4 4 2" xfId="1553"/>
    <cellStyle name="Moneda 3 2 4 5" xfId="773"/>
    <cellStyle name="Moneda 3 2 4 5 2" xfId="1689"/>
    <cellStyle name="Moneda 3 2 4 6" xfId="913"/>
    <cellStyle name="Moneda 3 2 4 6 2" xfId="1829"/>
    <cellStyle name="Moneda 3 2 4 7" xfId="1963"/>
    <cellStyle name="Moneda 3 2 4 8" xfId="2101"/>
    <cellStyle name="Moneda 3 2 4 9" xfId="2239"/>
    <cellStyle name="Moneda 3 2 5" xfId="231"/>
    <cellStyle name="Moneda 3 2 5 2" xfId="1147"/>
    <cellStyle name="Moneda 3 2 6" xfId="366"/>
    <cellStyle name="Moneda 3 2 6 2" xfId="1282"/>
    <cellStyle name="Moneda 3 2 7" xfId="501"/>
    <cellStyle name="Moneda 3 2 7 2" xfId="1417"/>
    <cellStyle name="Moneda 3 2 8" xfId="634"/>
    <cellStyle name="Moneda 3 2 8 2" xfId="1550"/>
    <cellStyle name="Moneda 3 2 9" xfId="770"/>
    <cellStyle name="Moneda 3 2 9 2" xfId="1686"/>
    <cellStyle name="Moneda 3 20" xfId="2786"/>
    <cellStyle name="Moneda 3 21" xfId="2921"/>
    <cellStyle name="Moneda 3 22" xfId="3057"/>
    <cellStyle name="Moneda 3 23" xfId="3193"/>
    <cellStyle name="Moneda 3 24" xfId="3328"/>
    <cellStyle name="Moneda 3 25" xfId="3471"/>
    <cellStyle name="Moneda 3 26" xfId="948"/>
    <cellStyle name="Moneda 3 3" xfId="52"/>
    <cellStyle name="Moneda 3 3 10" xfId="914"/>
    <cellStyle name="Moneda 3 3 10 2" xfId="1830"/>
    <cellStyle name="Moneda 3 3 11" xfId="1964"/>
    <cellStyle name="Moneda 3 3 12" xfId="2102"/>
    <cellStyle name="Moneda 3 3 13" xfId="2240"/>
    <cellStyle name="Moneda 3 3 14" xfId="2381"/>
    <cellStyle name="Moneda 3 3 15" xfId="2518"/>
    <cellStyle name="Moneda 3 3 16" xfId="2657"/>
    <cellStyle name="Moneda 3 3 17" xfId="2791"/>
    <cellStyle name="Moneda 3 3 18" xfId="2926"/>
    <cellStyle name="Moneda 3 3 19" xfId="3062"/>
    <cellStyle name="Moneda 3 3 2" xfId="109"/>
    <cellStyle name="Moneda 3 3 2 10" xfId="2241"/>
    <cellStyle name="Moneda 3 3 2 11" xfId="2382"/>
    <cellStyle name="Moneda 3 3 2 12" xfId="2519"/>
    <cellStyle name="Moneda 3 3 2 13" xfId="2658"/>
    <cellStyle name="Moneda 3 3 2 14" xfId="2792"/>
    <cellStyle name="Moneda 3 3 2 15" xfId="2927"/>
    <cellStyle name="Moneda 3 3 2 16" xfId="3063"/>
    <cellStyle name="Moneda 3 3 2 17" xfId="3199"/>
    <cellStyle name="Moneda 3 3 2 18" xfId="3334"/>
    <cellStyle name="Moneda 3 3 2 19" xfId="3477"/>
    <cellStyle name="Moneda 3 3 2 2" xfId="236"/>
    <cellStyle name="Moneda 3 3 2 2 2" xfId="1152"/>
    <cellStyle name="Moneda 3 3 2 20" xfId="1025"/>
    <cellStyle name="Moneda 3 3 2 3" xfId="371"/>
    <cellStyle name="Moneda 3 3 2 3 2" xfId="1287"/>
    <cellStyle name="Moneda 3 3 2 4" xfId="506"/>
    <cellStyle name="Moneda 3 3 2 4 2" xfId="1422"/>
    <cellStyle name="Moneda 3 3 2 5" xfId="639"/>
    <cellStyle name="Moneda 3 3 2 5 2" xfId="1555"/>
    <cellStyle name="Moneda 3 3 2 6" xfId="775"/>
    <cellStyle name="Moneda 3 3 2 6 2" xfId="1691"/>
    <cellStyle name="Moneda 3 3 2 7" xfId="915"/>
    <cellStyle name="Moneda 3 3 2 7 2" xfId="1831"/>
    <cellStyle name="Moneda 3 3 2 8" xfId="1965"/>
    <cellStyle name="Moneda 3 3 2 9" xfId="2103"/>
    <cellStyle name="Moneda 3 3 20" xfId="3198"/>
    <cellStyle name="Moneda 3 3 21" xfId="3333"/>
    <cellStyle name="Moneda 3 3 22" xfId="3476"/>
    <cellStyle name="Moneda 3 3 23" xfId="968"/>
    <cellStyle name="Moneda 3 3 3" xfId="83"/>
    <cellStyle name="Moneda 3 3 3 10" xfId="2242"/>
    <cellStyle name="Moneda 3 3 3 11" xfId="2383"/>
    <cellStyle name="Moneda 3 3 3 12" xfId="2520"/>
    <cellStyle name="Moneda 3 3 3 13" xfId="2659"/>
    <cellStyle name="Moneda 3 3 3 14" xfId="2793"/>
    <cellStyle name="Moneda 3 3 3 15" xfId="2928"/>
    <cellStyle name="Moneda 3 3 3 16" xfId="3064"/>
    <cellStyle name="Moneda 3 3 3 17" xfId="3200"/>
    <cellStyle name="Moneda 3 3 3 18" xfId="3335"/>
    <cellStyle name="Moneda 3 3 3 19" xfId="3478"/>
    <cellStyle name="Moneda 3 3 3 2" xfId="237"/>
    <cellStyle name="Moneda 3 3 3 2 2" xfId="1153"/>
    <cellStyle name="Moneda 3 3 3 20" xfId="999"/>
    <cellStyle name="Moneda 3 3 3 3" xfId="372"/>
    <cellStyle name="Moneda 3 3 3 3 2" xfId="1288"/>
    <cellStyle name="Moneda 3 3 3 4" xfId="507"/>
    <cellStyle name="Moneda 3 3 3 4 2" xfId="1423"/>
    <cellStyle name="Moneda 3 3 3 5" xfId="640"/>
    <cellStyle name="Moneda 3 3 3 5 2" xfId="1556"/>
    <cellStyle name="Moneda 3 3 3 6" xfId="776"/>
    <cellStyle name="Moneda 3 3 3 6 2" xfId="1692"/>
    <cellStyle name="Moneda 3 3 3 7" xfId="916"/>
    <cellStyle name="Moneda 3 3 3 7 2" xfId="1832"/>
    <cellStyle name="Moneda 3 3 3 8" xfId="1966"/>
    <cellStyle name="Moneda 3 3 3 9" xfId="2104"/>
    <cellStyle name="Moneda 3 3 4" xfId="238"/>
    <cellStyle name="Moneda 3 3 4 10" xfId="2384"/>
    <cellStyle name="Moneda 3 3 4 11" xfId="2521"/>
    <cellStyle name="Moneda 3 3 4 12" xfId="2660"/>
    <cellStyle name="Moneda 3 3 4 13" xfId="2794"/>
    <cellStyle name="Moneda 3 3 4 14" xfId="2929"/>
    <cellStyle name="Moneda 3 3 4 15" xfId="3065"/>
    <cellStyle name="Moneda 3 3 4 16" xfId="3201"/>
    <cellStyle name="Moneda 3 3 4 17" xfId="3336"/>
    <cellStyle name="Moneda 3 3 4 18" xfId="3479"/>
    <cellStyle name="Moneda 3 3 4 19" xfId="1154"/>
    <cellStyle name="Moneda 3 3 4 2" xfId="373"/>
    <cellStyle name="Moneda 3 3 4 2 2" xfId="1289"/>
    <cellStyle name="Moneda 3 3 4 3" xfId="508"/>
    <cellStyle name="Moneda 3 3 4 3 2" xfId="1424"/>
    <cellStyle name="Moneda 3 3 4 4" xfId="641"/>
    <cellStyle name="Moneda 3 3 4 4 2" xfId="1557"/>
    <cellStyle name="Moneda 3 3 4 5" xfId="777"/>
    <cellStyle name="Moneda 3 3 4 5 2" xfId="1693"/>
    <cellStyle name="Moneda 3 3 4 6" xfId="917"/>
    <cellStyle name="Moneda 3 3 4 6 2" xfId="1833"/>
    <cellStyle name="Moneda 3 3 4 7" xfId="1967"/>
    <cellStyle name="Moneda 3 3 4 8" xfId="2105"/>
    <cellStyle name="Moneda 3 3 4 9" xfId="2243"/>
    <cellStyle name="Moneda 3 3 5" xfId="235"/>
    <cellStyle name="Moneda 3 3 5 2" xfId="1151"/>
    <cellStyle name="Moneda 3 3 6" xfId="370"/>
    <cellStyle name="Moneda 3 3 6 2" xfId="1286"/>
    <cellStyle name="Moneda 3 3 7" xfId="505"/>
    <cellStyle name="Moneda 3 3 7 2" xfId="1421"/>
    <cellStyle name="Moneda 3 3 8" xfId="638"/>
    <cellStyle name="Moneda 3 3 8 2" xfId="1554"/>
    <cellStyle name="Moneda 3 3 9" xfId="774"/>
    <cellStyle name="Moneda 3 3 9 2" xfId="1690"/>
    <cellStyle name="Moneda 3 4" xfId="89"/>
    <cellStyle name="Moneda 3 4 10" xfId="2106"/>
    <cellStyle name="Moneda 3 4 11" xfId="2244"/>
    <cellStyle name="Moneda 3 4 12" xfId="2385"/>
    <cellStyle name="Moneda 3 4 13" xfId="2522"/>
    <cellStyle name="Moneda 3 4 14" xfId="2661"/>
    <cellStyle name="Moneda 3 4 15" xfId="2795"/>
    <cellStyle name="Moneda 3 4 16" xfId="2930"/>
    <cellStyle name="Moneda 3 4 17" xfId="3066"/>
    <cellStyle name="Moneda 3 4 18" xfId="3202"/>
    <cellStyle name="Moneda 3 4 19" xfId="3337"/>
    <cellStyle name="Moneda 3 4 2" xfId="240"/>
    <cellStyle name="Moneda 3 4 2 10" xfId="2386"/>
    <cellStyle name="Moneda 3 4 2 11" xfId="2523"/>
    <cellStyle name="Moneda 3 4 2 12" xfId="2662"/>
    <cellStyle name="Moneda 3 4 2 13" xfId="2796"/>
    <cellStyle name="Moneda 3 4 2 14" xfId="2931"/>
    <cellStyle name="Moneda 3 4 2 15" xfId="3067"/>
    <cellStyle name="Moneda 3 4 2 16" xfId="3203"/>
    <cellStyle name="Moneda 3 4 2 17" xfId="3338"/>
    <cellStyle name="Moneda 3 4 2 18" xfId="3481"/>
    <cellStyle name="Moneda 3 4 2 19" xfId="1156"/>
    <cellStyle name="Moneda 3 4 2 2" xfId="375"/>
    <cellStyle name="Moneda 3 4 2 2 2" xfId="1291"/>
    <cellStyle name="Moneda 3 4 2 3" xfId="510"/>
    <cellStyle name="Moneda 3 4 2 3 2" xfId="1426"/>
    <cellStyle name="Moneda 3 4 2 4" xfId="643"/>
    <cellStyle name="Moneda 3 4 2 4 2" xfId="1559"/>
    <cellStyle name="Moneda 3 4 2 5" xfId="779"/>
    <cellStyle name="Moneda 3 4 2 5 2" xfId="1695"/>
    <cellStyle name="Moneda 3 4 2 6" xfId="919"/>
    <cellStyle name="Moneda 3 4 2 6 2" xfId="1835"/>
    <cellStyle name="Moneda 3 4 2 7" xfId="1969"/>
    <cellStyle name="Moneda 3 4 2 8" xfId="2107"/>
    <cellStyle name="Moneda 3 4 2 9" xfId="2245"/>
    <cellStyle name="Moneda 3 4 20" xfId="3480"/>
    <cellStyle name="Moneda 3 4 21" xfId="1005"/>
    <cellStyle name="Moneda 3 4 3" xfId="239"/>
    <cellStyle name="Moneda 3 4 3 2" xfId="1155"/>
    <cellStyle name="Moneda 3 4 4" xfId="374"/>
    <cellStyle name="Moneda 3 4 4 2" xfId="1290"/>
    <cellStyle name="Moneda 3 4 5" xfId="509"/>
    <cellStyle name="Moneda 3 4 5 2" xfId="1425"/>
    <cellStyle name="Moneda 3 4 6" xfId="642"/>
    <cellStyle name="Moneda 3 4 6 2" xfId="1558"/>
    <cellStyle name="Moneda 3 4 7" xfId="778"/>
    <cellStyle name="Moneda 3 4 7 2" xfId="1694"/>
    <cellStyle name="Moneda 3 4 8" xfId="918"/>
    <cellStyle name="Moneda 3 4 8 2" xfId="1834"/>
    <cellStyle name="Moneda 3 4 9" xfId="1968"/>
    <cellStyle name="Moneda 3 5" xfId="63"/>
    <cellStyle name="Moneda 3 5 10" xfId="2246"/>
    <cellStyle name="Moneda 3 5 11" xfId="2387"/>
    <cellStyle name="Moneda 3 5 12" xfId="2524"/>
    <cellStyle name="Moneda 3 5 13" xfId="2663"/>
    <cellStyle name="Moneda 3 5 14" xfId="2797"/>
    <cellStyle name="Moneda 3 5 15" xfId="2932"/>
    <cellStyle name="Moneda 3 5 16" xfId="3068"/>
    <cellStyle name="Moneda 3 5 17" xfId="3204"/>
    <cellStyle name="Moneda 3 5 18" xfId="3339"/>
    <cellStyle name="Moneda 3 5 19" xfId="3482"/>
    <cellStyle name="Moneda 3 5 2" xfId="241"/>
    <cellStyle name="Moneda 3 5 2 2" xfId="1157"/>
    <cellStyle name="Moneda 3 5 20" xfId="979"/>
    <cellStyle name="Moneda 3 5 3" xfId="376"/>
    <cellStyle name="Moneda 3 5 3 2" xfId="1292"/>
    <cellStyle name="Moneda 3 5 4" xfId="511"/>
    <cellStyle name="Moneda 3 5 4 2" xfId="1427"/>
    <cellStyle name="Moneda 3 5 5" xfId="644"/>
    <cellStyle name="Moneda 3 5 5 2" xfId="1560"/>
    <cellStyle name="Moneda 3 5 6" xfId="780"/>
    <cellStyle name="Moneda 3 5 6 2" xfId="1696"/>
    <cellStyle name="Moneda 3 5 7" xfId="920"/>
    <cellStyle name="Moneda 3 5 7 2" xfId="1836"/>
    <cellStyle name="Moneda 3 5 8" xfId="1970"/>
    <cellStyle name="Moneda 3 5 9" xfId="2108"/>
    <cellStyle name="Moneda 3 6" xfId="119"/>
    <cellStyle name="Moneda 3 6 10" xfId="2247"/>
    <cellStyle name="Moneda 3 6 11" xfId="2388"/>
    <cellStyle name="Moneda 3 6 12" xfId="2525"/>
    <cellStyle name="Moneda 3 6 13" xfId="2664"/>
    <cellStyle name="Moneda 3 6 14" xfId="2798"/>
    <cellStyle name="Moneda 3 6 15" xfId="2933"/>
    <cellStyle name="Moneda 3 6 16" xfId="3069"/>
    <cellStyle name="Moneda 3 6 17" xfId="3205"/>
    <cellStyle name="Moneda 3 6 18" xfId="3340"/>
    <cellStyle name="Moneda 3 6 19" xfId="3483"/>
    <cellStyle name="Moneda 3 6 2" xfId="242"/>
    <cellStyle name="Moneda 3 6 2 2" xfId="1158"/>
    <cellStyle name="Moneda 3 6 20" xfId="1035"/>
    <cellStyle name="Moneda 3 6 3" xfId="377"/>
    <cellStyle name="Moneda 3 6 3 2" xfId="1293"/>
    <cellStyle name="Moneda 3 6 4" xfId="512"/>
    <cellStyle name="Moneda 3 6 4 2" xfId="1428"/>
    <cellStyle name="Moneda 3 6 5" xfId="645"/>
    <cellStyle name="Moneda 3 6 5 2" xfId="1561"/>
    <cellStyle name="Moneda 3 6 6" xfId="781"/>
    <cellStyle name="Moneda 3 6 6 2" xfId="1697"/>
    <cellStyle name="Moneda 3 6 7" xfId="921"/>
    <cellStyle name="Moneda 3 6 7 2" xfId="1837"/>
    <cellStyle name="Moneda 3 6 8" xfId="1971"/>
    <cellStyle name="Moneda 3 6 9" xfId="2109"/>
    <cellStyle name="Moneda 3 7" xfId="243"/>
    <cellStyle name="Moneda 3 7 10" xfId="2389"/>
    <cellStyle name="Moneda 3 7 11" xfId="2526"/>
    <cellStyle name="Moneda 3 7 12" xfId="2665"/>
    <cellStyle name="Moneda 3 7 13" xfId="2799"/>
    <cellStyle name="Moneda 3 7 14" xfId="2934"/>
    <cellStyle name="Moneda 3 7 15" xfId="3070"/>
    <cellStyle name="Moneda 3 7 16" xfId="3206"/>
    <cellStyle name="Moneda 3 7 17" xfId="3341"/>
    <cellStyle name="Moneda 3 7 18" xfId="3484"/>
    <cellStyle name="Moneda 3 7 19" xfId="1159"/>
    <cellStyle name="Moneda 3 7 2" xfId="378"/>
    <cellStyle name="Moneda 3 7 2 2" xfId="1294"/>
    <cellStyle name="Moneda 3 7 3" xfId="513"/>
    <cellStyle name="Moneda 3 7 3 2" xfId="1429"/>
    <cellStyle name="Moneda 3 7 4" xfId="646"/>
    <cellStyle name="Moneda 3 7 4 2" xfId="1562"/>
    <cellStyle name="Moneda 3 7 5" xfId="782"/>
    <cellStyle name="Moneda 3 7 5 2" xfId="1698"/>
    <cellStyle name="Moneda 3 7 6" xfId="922"/>
    <cellStyle name="Moneda 3 7 6 2" xfId="1838"/>
    <cellStyle name="Moneda 3 7 7" xfId="1972"/>
    <cellStyle name="Moneda 3 7 8" xfId="2110"/>
    <cellStyle name="Moneda 3 7 9" xfId="2248"/>
    <cellStyle name="Moneda 3 8" xfId="230"/>
    <cellStyle name="Moneda 3 8 2" xfId="1146"/>
    <cellStyle name="Moneda 3 9" xfId="365"/>
    <cellStyle name="Moneda 3 9 2" xfId="1281"/>
    <cellStyle name="Moneda 4" xfId="11"/>
    <cellStyle name="Moneda 4 10" xfId="923"/>
    <cellStyle name="Moneda 4 10 2" xfId="1839"/>
    <cellStyle name="Moneda 4 11" xfId="40"/>
    <cellStyle name="Moneda 4 11 2" xfId="1973"/>
    <cellStyle name="Moneda 4 12" xfId="2111"/>
    <cellStyle name="Moneda 4 13" xfId="2249"/>
    <cellStyle name="Moneda 4 14" xfId="2390"/>
    <cellStyle name="Moneda 4 15" xfId="2527"/>
    <cellStyle name="Moneda 4 16" xfId="2666"/>
    <cellStyle name="Moneda 4 17" xfId="2800"/>
    <cellStyle name="Moneda 4 18" xfId="2935"/>
    <cellStyle name="Moneda 4 19" xfId="3071"/>
    <cellStyle name="Moneda 4 2" xfId="97"/>
    <cellStyle name="Moneda 4 2 10" xfId="2250"/>
    <cellStyle name="Moneda 4 2 11" xfId="2391"/>
    <cellStyle name="Moneda 4 2 12" xfId="2528"/>
    <cellStyle name="Moneda 4 2 13" xfId="2667"/>
    <cellStyle name="Moneda 4 2 14" xfId="2801"/>
    <cellStyle name="Moneda 4 2 15" xfId="2936"/>
    <cellStyle name="Moneda 4 2 16" xfId="3072"/>
    <cellStyle name="Moneda 4 2 17" xfId="3208"/>
    <cellStyle name="Moneda 4 2 18" xfId="3343"/>
    <cellStyle name="Moneda 4 2 19" xfId="3486"/>
    <cellStyle name="Moneda 4 2 2" xfId="245"/>
    <cellStyle name="Moneda 4 2 2 2" xfId="1161"/>
    <cellStyle name="Moneda 4 2 20" xfId="1013"/>
    <cellStyle name="Moneda 4 2 3" xfId="380"/>
    <cellStyle name="Moneda 4 2 3 2" xfId="1296"/>
    <cellStyle name="Moneda 4 2 4" xfId="515"/>
    <cellStyle name="Moneda 4 2 4 2" xfId="1431"/>
    <cellStyle name="Moneda 4 2 5" xfId="648"/>
    <cellStyle name="Moneda 4 2 5 2" xfId="1564"/>
    <cellStyle name="Moneda 4 2 6" xfId="784"/>
    <cellStyle name="Moneda 4 2 6 2" xfId="1700"/>
    <cellStyle name="Moneda 4 2 7" xfId="924"/>
    <cellStyle name="Moneda 4 2 7 2" xfId="1840"/>
    <cellStyle name="Moneda 4 2 8" xfId="1974"/>
    <cellStyle name="Moneda 4 2 9" xfId="2112"/>
    <cellStyle name="Moneda 4 20" xfId="3207"/>
    <cellStyle name="Moneda 4 21" xfId="3342"/>
    <cellStyle name="Moneda 4 22" xfId="3485"/>
    <cellStyle name="Moneda 4 23" xfId="956"/>
    <cellStyle name="Moneda 4 3" xfId="71"/>
    <cellStyle name="Moneda 4 3 10" xfId="2251"/>
    <cellStyle name="Moneda 4 3 11" xfId="2392"/>
    <cellStyle name="Moneda 4 3 12" xfId="2529"/>
    <cellStyle name="Moneda 4 3 13" xfId="2668"/>
    <cellStyle name="Moneda 4 3 14" xfId="2802"/>
    <cellStyle name="Moneda 4 3 15" xfId="2937"/>
    <cellStyle name="Moneda 4 3 16" xfId="3073"/>
    <cellStyle name="Moneda 4 3 17" xfId="3209"/>
    <cellStyle name="Moneda 4 3 18" xfId="3344"/>
    <cellStyle name="Moneda 4 3 19" xfId="3487"/>
    <cellStyle name="Moneda 4 3 2" xfId="246"/>
    <cellStyle name="Moneda 4 3 2 2" xfId="1162"/>
    <cellStyle name="Moneda 4 3 20" xfId="987"/>
    <cellStyle name="Moneda 4 3 3" xfId="381"/>
    <cellStyle name="Moneda 4 3 3 2" xfId="1297"/>
    <cellStyle name="Moneda 4 3 4" xfId="516"/>
    <cellStyle name="Moneda 4 3 4 2" xfId="1432"/>
    <cellStyle name="Moneda 4 3 5" xfId="649"/>
    <cellStyle name="Moneda 4 3 5 2" xfId="1565"/>
    <cellStyle name="Moneda 4 3 6" xfId="785"/>
    <cellStyle name="Moneda 4 3 6 2" xfId="1701"/>
    <cellStyle name="Moneda 4 3 7" xfId="925"/>
    <cellStyle name="Moneda 4 3 7 2" xfId="1841"/>
    <cellStyle name="Moneda 4 3 8" xfId="1975"/>
    <cellStyle name="Moneda 4 3 9" xfId="2113"/>
    <cellStyle name="Moneda 4 4" xfId="247"/>
    <cellStyle name="Moneda 4 4 10" xfId="2393"/>
    <cellStyle name="Moneda 4 4 11" xfId="2530"/>
    <cellStyle name="Moneda 4 4 12" xfId="2669"/>
    <cellStyle name="Moneda 4 4 13" xfId="2803"/>
    <cellStyle name="Moneda 4 4 14" xfId="2938"/>
    <cellStyle name="Moneda 4 4 15" xfId="3074"/>
    <cellStyle name="Moneda 4 4 16" xfId="3210"/>
    <cellStyle name="Moneda 4 4 17" xfId="3345"/>
    <cellStyle name="Moneda 4 4 18" xfId="3488"/>
    <cellStyle name="Moneda 4 4 19" xfId="1163"/>
    <cellStyle name="Moneda 4 4 2" xfId="382"/>
    <cellStyle name="Moneda 4 4 2 2" xfId="1298"/>
    <cellStyle name="Moneda 4 4 3" xfId="517"/>
    <cellStyle name="Moneda 4 4 3 2" xfId="1433"/>
    <cellStyle name="Moneda 4 4 4" xfId="650"/>
    <cellStyle name="Moneda 4 4 4 2" xfId="1566"/>
    <cellStyle name="Moneda 4 4 5" xfId="786"/>
    <cellStyle name="Moneda 4 4 5 2" xfId="1702"/>
    <cellStyle name="Moneda 4 4 6" xfId="926"/>
    <cellStyle name="Moneda 4 4 6 2" xfId="1842"/>
    <cellStyle name="Moneda 4 4 7" xfId="1976"/>
    <cellStyle name="Moneda 4 4 8" xfId="2114"/>
    <cellStyle name="Moneda 4 4 9" xfId="2252"/>
    <cellStyle name="Moneda 4 5" xfId="244"/>
    <cellStyle name="Moneda 4 5 2" xfId="1160"/>
    <cellStyle name="Moneda 4 6" xfId="379"/>
    <cellStyle name="Moneda 4 6 2" xfId="1295"/>
    <cellStyle name="Moneda 4 7" xfId="514"/>
    <cellStyle name="Moneda 4 7 2" xfId="1430"/>
    <cellStyle name="Moneda 4 8" xfId="647"/>
    <cellStyle name="Moneda 4 8 2" xfId="1563"/>
    <cellStyle name="Moneda 4 9" xfId="783"/>
    <cellStyle name="Moneda 4 9 2" xfId="1699"/>
    <cellStyle name="Moneda 5" xfId="50"/>
    <cellStyle name="Moneda 5 10" xfId="927"/>
    <cellStyle name="Moneda 5 10 2" xfId="1843"/>
    <cellStyle name="Moneda 5 11" xfId="1977"/>
    <cellStyle name="Moneda 5 12" xfId="2115"/>
    <cellStyle name="Moneda 5 13" xfId="2253"/>
    <cellStyle name="Moneda 5 14" xfId="2394"/>
    <cellStyle name="Moneda 5 15" xfId="2531"/>
    <cellStyle name="Moneda 5 16" xfId="2670"/>
    <cellStyle name="Moneda 5 17" xfId="2804"/>
    <cellStyle name="Moneda 5 18" xfId="2939"/>
    <cellStyle name="Moneda 5 19" xfId="3075"/>
    <cellStyle name="Moneda 5 2" xfId="107"/>
    <cellStyle name="Moneda 5 2 10" xfId="2254"/>
    <cellStyle name="Moneda 5 2 11" xfId="2395"/>
    <cellStyle name="Moneda 5 2 12" xfId="2532"/>
    <cellStyle name="Moneda 5 2 13" xfId="2671"/>
    <cellStyle name="Moneda 5 2 14" xfId="2805"/>
    <cellStyle name="Moneda 5 2 15" xfId="2940"/>
    <cellStyle name="Moneda 5 2 16" xfId="3076"/>
    <cellStyle name="Moneda 5 2 17" xfId="3212"/>
    <cellStyle name="Moneda 5 2 18" xfId="3347"/>
    <cellStyle name="Moneda 5 2 19" xfId="3490"/>
    <cellStyle name="Moneda 5 2 2" xfId="249"/>
    <cellStyle name="Moneda 5 2 2 2" xfId="1165"/>
    <cellStyle name="Moneda 5 2 20" xfId="1023"/>
    <cellStyle name="Moneda 5 2 3" xfId="384"/>
    <cellStyle name="Moneda 5 2 3 2" xfId="1300"/>
    <cellStyle name="Moneda 5 2 4" xfId="519"/>
    <cellStyle name="Moneda 5 2 4 2" xfId="1435"/>
    <cellStyle name="Moneda 5 2 5" xfId="652"/>
    <cellStyle name="Moneda 5 2 5 2" xfId="1568"/>
    <cellStyle name="Moneda 5 2 6" xfId="788"/>
    <cellStyle name="Moneda 5 2 6 2" xfId="1704"/>
    <cellStyle name="Moneda 5 2 7" xfId="928"/>
    <cellStyle name="Moneda 5 2 7 2" xfId="1844"/>
    <cellStyle name="Moneda 5 2 8" xfId="1978"/>
    <cellStyle name="Moneda 5 2 9" xfId="2116"/>
    <cellStyle name="Moneda 5 20" xfId="3211"/>
    <cellStyle name="Moneda 5 21" xfId="3346"/>
    <cellStyle name="Moneda 5 22" xfId="3489"/>
    <cellStyle name="Moneda 5 23" xfId="966"/>
    <cellStyle name="Moneda 5 3" xfId="81"/>
    <cellStyle name="Moneda 5 3 10" xfId="2255"/>
    <cellStyle name="Moneda 5 3 11" xfId="2396"/>
    <cellStyle name="Moneda 5 3 12" xfId="2533"/>
    <cellStyle name="Moneda 5 3 13" xfId="2672"/>
    <cellStyle name="Moneda 5 3 14" xfId="2806"/>
    <cellStyle name="Moneda 5 3 15" xfId="2941"/>
    <cellStyle name="Moneda 5 3 16" xfId="3077"/>
    <cellStyle name="Moneda 5 3 17" xfId="3213"/>
    <cellStyle name="Moneda 5 3 18" xfId="3348"/>
    <cellStyle name="Moneda 5 3 19" xfId="3491"/>
    <cellStyle name="Moneda 5 3 2" xfId="250"/>
    <cellStyle name="Moneda 5 3 2 2" xfId="1166"/>
    <cellStyle name="Moneda 5 3 20" xfId="997"/>
    <cellStyle name="Moneda 5 3 3" xfId="385"/>
    <cellStyle name="Moneda 5 3 3 2" xfId="1301"/>
    <cellStyle name="Moneda 5 3 4" xfId="520"/>
    <cellStyle name="Moneda 5 3 4 2" xfId="1436"/>
    <cellStyle name="Moneda 5 3 5" xfId="653"/>
    <cellStyle name="Moneda 5 3 5 2" xfId="1569"/>
    <cellStyle name="Moneda 5 3 6" xfId="789"/>
    <cellStyle name="Moneda 5 3 6 2" xfId="1705"/>
    <cellStyle name="Moneda 5 3 7" xfId="929"/>
    <cellStyle name="Moneda 5 3 7 2" xfId="1845"/>
    <cellStyle name="Moneda 5 3 8" xfId="1979"/>
    <cellStyle name="Moneda 5 3 9" xfId="2117"/>
    <cellStyle name="Moneda 5 4" xfId="251"/>
    <cellStyle name="Moneda 5 4 10" xfId="2397"/>
    <cellStyle name="Moneda 5 4 11" xfId="2534"/>
    <cellStyle name="Moneda 5 4 12" xfId="2673"/>
    <cellStyle name="Moneda 5 4 13" xfId="2807"/>
    <cellStyle name="Moneda 5 4 14" xfId="2942"/>
    <cellStyle name="Moneda 5 4 15" xfId="3078"/>
    <cellStyle name="Moneda 5 4 16" xfId="3214"/>
    <cellStyle name="Moneda 5 4 17" xfId="3349"/>
    <cellStyle name="Moneda 5 4 18" xfId="3492"/>
    <cellStyle name="Moneda 5 4 19" xfId="1167"/>
    <cellStyle name="Moneda 5 4 2" xfId="386"/>
    <cellStyle name="Moneda 5 4 2 2" xfId="1302"/>
    <cellStyle name="Moneda 5 4 3" xfId="521"/>
    <cellStyle name="Moneda 5 4 3 2" xfId="1437"/>
    <cellStyle name="Moneda 5 4 4" xfId="654"/>
    <cellStyle name="Moneda 5 4 4 2" xfId="1570"/>
    <cellStyle name="Moneda 5 4 5" xfId="790"/>
    <cellStyle name="Moneda 5 4 5 2" xfId="1706"/>
    <cellStyle name="Moneda 5 4 6" xfId="930"/>
    <cellStyle name="Moneda 5 4 6 2" xfId="1846"/>
    <cellStyle name="Moneda 5 4 7" xfId="1980"/>
    <cellStyle name="Moneda 5 4 8" xfId="2118"/>
    <cellStyle name="Moneda 5 4 9" xfId="2256"/>
    <cellStyle name="Moneda 5 5" xfId="248"/>
    <cellStyle name="Moneda 5 5 2" xfId="1164"/>
    <cellStyle name="Moneda 5 6" xfId="383"/>
    <cellStyle name="Moneda 5 6 2" xfId="1299"/>
    <cellStyle name="Moneda 5 7" xfId="518"/>
    <cellStyle name="Moneda 5 7 2" xfId="1434"/>
    <cellStyle name="Moneda 5 8" xfId="651"/>
    <cellStyle name="Moneda 5 8 2" xfId="1567"/>
    <cellStyle name="Moneda 5 9" xfId="787"/>
    <cellStyle name="Moneda 5 9 2" xfId="1703"/>
    <cellStyle name="Moneda 6" xfId="59"/>
    <cellStyle name="Moneda 6 10" xfId="2119"/>
    <cellStyle name="Moneda 6 11" xfId="2257"/>
    <cellStyle name="Moneda 6 12" xfId="2398"/>
    <cellStyle name="Moneda 6 13" xfId="2535"/>
    <cellStyle name="Moneda 6 14" xfId="2674"/>
    <cellStyle name="Moneda 6 15" xfId="2808"/>
    <cellStyle name="Moneda 6 16" xfId="2943"/>
    <cellStyle name="Moneda 6 17" xfId="3079"/>
    <cellStyle name="Moneda 6 18" xfId="3215"/>
    <cellStyle name="Moneda 6 19" xfId="3350"/>
    <cellStyle name="Moneda 6 2" xfId="253"/>
    <cellStyle name="Moneda 6 2 10" xfId="2399"/>
    <cellStyle name="Moneda 6 2 11" xfId="2536"/>
    <cellStyle name="Moneda 6 2 12" xfId="2675"/>
    <cellStyle name="Moneda 6 2 13" xfId="2809"/>
    <cellStyle name="Moneda 6 2 14" xfId="2944"/>
    <cellStyle name="Moneda 6 2 15" xfId="3080"/>
    <cellStyle name="Moneda 6 2 16" xfId="3216"/>
    <cellStyle name="Moneda 6 2 17" xfId="3351"/>
    <cellStyle name="Moneda 6 2 18" xfId="3494"/>
    <cellStyle name="Moneda 6 2 19" xfId="1169"/>
    <cellStyle name="Moneda 6 2 2" xfId="388"/>
    <cellStyle name="Moneda 6 2 2 2" xfId="1304"/>
    <cellStyle name="Moneda 6 2 3" xfId="523"/>
    <cellStyle name="Moneda 6 2 3 2" xfId="1439"/>
    <cellStyle name="Moneda 6 2 4" xfId="656"/>
    <cellStyle name="Moneda 6 2 4 2" xfId="1572"/>
    <cellStyle name="Moneda 6 2 5" xfId="792"/>
    <cellStyle name="Moneda 6 2 5 2" xfId="1708"/>
    <cellStyle name="Moneda 6 2 6" xfId="932"/>
    <cellStyle name="Moneda 6 2 6 2" xfId="1848"/>
    <cellStyle name="Moneda 6 2 7" xfId="1982"/>
    <cellStyle name="Moneda 6 2 8" xfId="2120"/>
    <cellStyle name="Moneda 6 2 9" xfId="2258"/>
    <cellStyle name="Moneda 6 20" xfId="3493"/>
    <cellStyle name="Moneda 6 21" xfId="975"/>
    <cellStyle name="Moneda 6 3" xfId="252"/>
    <cellStyle name="Moneda 6 3 2" xfId="1168"/>
    <cellStyle name="Moneda 6 4" xfId="387"/>
    <cellStyle name="Moneda 6 4 2" xfId="1303"/>
    <cellStyle name="Moneda 6 5" xfId="522"/>
    <cellStyle name="Moneda 6 5 2" xfId="1438"/>
    <cellStyle name="Moneda 6 6" xfId="655"/>
    <cellStyle name="Moneda 6 6 2" xfId="1571"/>
    <cellStyle name="Moneda 6 7" xfId="791"/>
    <cellStyle name="Moneda 6 7 2" xfId="1707"/>
    <cellStyle name="Moneda 6 8" xfId="931"/>
    <cellStyle name="Moneda 6 8 2" xfId="1847"/>
    <cellStyle name="Moneda 6 9" xfId="1981"/>
    <cellStyle name="Moneda 7" xfId="85"/>
    <cellStyle name="Moneda 7 10" xfId="2259"/>
    <cellStyle name="Moneda 7 11" xfId="2400"/>
    <cellStyle name="Moneda 7 12" xfId="2537"/>
    <cellStyle name="Moneda 7 13" xfId="2676"/>
    <cellStyle name="Moneda 7 14" xfId="2810"/>
    <cellStyle name="Moneda 7 15" xfId="2945"/>
    <cellStyle name="Moneda 7 16" xfId="3081"/>
    <cellStyle name="Moneda 7 17" xfId="3217"/>
    <cellStyle name="Moneda 7 18" xfId="3352"/>
    <cellStyle name="Moneda 7 19" xfId="3495"/>
    <cellStyle name="Moneda 7 2" xfId="254"/>
    <cellStyle name="Moneda 7 2 2" xfId="1170"/>
    <cellStyle name="Moneda 7 20" xfId="1001"/>
    <cellStyle name="Moneda 7 3" xfId="389"/>
    <cellStyle name="Moneda 7 3 2" xfId="1305"/>
    <cellStyle name="Moneda 7 4" xfId="524"/>
    <cellStyle name="Moneda 7 4 2" xfId="1440"/>
    <cellStyle name="Moneda 7 5" xfId="657"/>
    <cellStyle name="Moneda 7 5 2" xfId="1573"/>
    <cellStyle name="Moneda 7 6" xfId="793"/>
    <cellStyle name="Moneda 7 6 2" xfId="1709"/>
    <cellStyle name="Moneda 7 7" xfId="933"/>
    <cellStyle name="Moneda 7 7 2" xfId="1849"/>
    <cellStyle name="Moneda 7 8" xfId="1983"/>
    <cellStyle name="Moneda 7 9" xfId="2121"/>
    <cellStyle name="Moneda 8" xfId="115"/>
    <cellStyle name="Moneda 8 10" xfId="2260"/>
    <cellStyle name="Moneda 8 11" xfId="2401"/>
    <cellStyle name="Moneda 8 12" xfId="2538"/>
    <cellStyle name="Moneda 8 13" xfId="2677"/>
    <cellStyle name="Moneda 8 14" xfId="2811"/>
    <cellStyle name="Moneda 8 15" xfId="2946"/>
    <cellStyle name="Moneda 8 16" xfId="3082"/>
    <cellStyle name="Moneda 8 17" xfId="3218"/>
    <cellStyle name="Moneda 8 18" xfId="3353"/>
    <cellStyle name="Moneda 8 19" xfId="3496"/>
    <cellStyle name="Moneda 8 2" xfId="255"/>
    <cellStyle name="Moneda 8 2 2" xfId="1171"/>
    <cellStyle name="Moneda 8 20" xfId="1031"/>
    <cellStyle name="Moneda 8 3" xfId="390"/>
    <cellStyle name="Moneda 8 3 2" xfId="1306"/>
    <cellStyle name="Moneda 8 4" xfId="525"/>
    <cellStyle name="Moneda 8 4 2" xfId="1441"/>
    <cellStyle name="Moneda 8 5" xfId="658"/>
    <cellStyle name="Moneda 8 5 2" xfId="1574"/>
    <cellStyle name="Moneda 8 6" xfId="794"/>
    <cellStyle name="Moneda 8 6 2" xfId="1710"/>
    <cellStyle name="Moneda 8 7" xfId="934"/>
    <cellStyle name="Moneda 8 7 2" xfId="1850"/>
    <cellStyle name="Moneda 8 8" xfId="1984"/>
    <cellStyle name="Moneda 8 9" xfId="2122"/>
    <cellStyle name="Moneda 9" xfId="256"/>
    <cellStyle name="Moneda 9 10" xfId="2402"/>
    <cellStyle name="Moneda 9 11" xfId="2539"/>
    <cellStyle name="Moneda 9 12" xfId="2678"/>
    <cellStyle name="Moneda 9 13" xfId="2812"/>
    <cellStyle name="Moneda 9 14" xfId="2947"/>
    <cellStyle name="Moneda 9 15" xfId="3083"/>
    <cellStyle name="Moneda 9 16" xfId="3219"/>
    <cellStyle name="Moneda 9 17" xfId="3354"/>
    <cellStyle name="Moneda 9 18" xfId="3497"/>
    <cellStyle name="Moneda 9 19" xfId="1172"/>
    <cellStyle name="Moneda 9 2" xfId="391"/>
    <cellStyle name="Moneda 9 2 2" xfId="1307"/>
    <cellStyle name="Moneda 9 3" xfId="526"/>
    <cellStyle name="Moneda 9 3 2" xfId="1442"/>
    <cellStyle name="Moneda 9 4" xfId="659"/>
    <cellStyle name="Moneda 9 4 2" xfId="1575"/>
    <cellStyle name="Moneda 9 5" xfId="795"/>
    <cellStyle name="Moneda 9 5 2" xfId="1711"/>
    <cellStyle name="Moneda 9 6" xfId="935"/>
    <cellStyle name="Moneda 9 6 2" xfId="1851"/>
    <cellStyle name="Moneda 9 7" xfId="1985"/>
    <cellStyle name="Moneda 9 8" xfId="2123"/>
    <cellStyle name="Moneda 9 9" xfId="2261"/>
    <cellStyle name="Normal" xfId="0" builtinId="0"/>
    <cellStyle name="Normal 2 77" xfId="9"/>
  </cellStyles>
  <dxfs count="0"/>
  <tableStyles count="0" defaultTableStyle="TableStyleMedium2" defaultPivotStyle="PivotStyleLight16"/>
  <colors>
    <mruColors>
      <color rgb="FF66FF99"/>
      <color rgb="FF99FF99"/>
      <color rgb="FF66FF66"/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8"/>
  <sheetViews>
    <sheetView tabSelected="1" zoomScale="60" zoomScaleNormal="60" workbookViewId="0">
      <pane ySplit="10" topLeftCell="A11" activePane="bottomLeft" state="frozen"/>
      <selection activeCell="A196" sqref="A196"/>
      <selection pane="bottomLeft" activeCell="I32" sqref="I32"/>
    </sheetView>
  </sheetViews>
  <sheetFormatPr baseColWidth="10" defaultRowHeight="23.25" customHeight="1" x14ac:dyDescent="0.25"/>
  <cols>
    <col min="1" max="1" width="10.5703125" style="24" customWidth="1"/>
    <col min="2" max="2" width="37.7109375" customWidth="1"/>
    <col min="3" max="3" width="21.140625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customWidth="1"/>
    <col min="12" max="12" width="15" hidden="1" customWidth="1"/>
    <col min="13" max="13" width="42.7109375" style="10" customWidth="1"/>
    <col min="14" max="14" width="43.28515625" style="10" customWidth="1"/>
    <col min="15" max="15" width="32" style="10" customWidth="1"/>
    <col min="16" max="16" width="40.5703125" style="10" customWidth="1"/>
    <col min="17" max="17" width="34.42578125" style="10" customWidth="1"/>
    <col min="18" max="18" width="34" style="10" customWidth="1"/>
    <col min="19" max="19" width="44.28515625" style="10" customWidth="1"/>
    <col min="20" max="20" width="33.5703125" style="10" customWidth="1"/>
    <col min="21" max="109" width="11.42578125" style="10"/>
  </cols>
  <sheetData>
    <row r="1" spans="1:109" ht="23.25" customHeight="1" x14ac:dyDescent="0.25">
      <c r="A1" s="112" t="s">
        <v>11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8" t="s">
        <v>14</v>
      </c>
    </row>
    <row r="2" spans="1:109" ht="23.25" customHeight="1" x14ac:dyDescent="0.25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25"/>
    </row>
    <row r="3" spans="1:109" ht="23.25" customHeight="1" x14ac:dyDescent="0.25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/>
      <c r="I4" s="11"/>
      <c r="J4" s="12"/>
      <c r="K4" s="13"/>
      <c r="L4" s="25"/>
    </row>
    <row r="5" spans="1:109" ht="23.25" customHeight="1" x14ac:dyDescent="0.25">
      <c r="A5" s="112" t="s">
        <v>77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25"/>
    </row>
    <row r="6" spans="1:109" ht="23.25" customHeight="1" x14ac:dyDescent="0.25">
      <c r="A6" s="10"/>
      <c r="H6"/>
      <c r="I6"/>
      <c r="J6"/>
      <c r="K6" s="65" t="s">
        <v>40</v>
      </c>
      <c r="L6" t="s">
        <v>15</v>
      </c>
    </row>
    <row r="7" spans="1:109" ht="23.25" customHeight="1" x14ac:dyDescent="0.25">
      <c r="A7" s="113" t="s">
        <v>37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t="s">
        <v>16</v>
      </c>
    </row>
    <row r="8" spans="1:109" ht="23.25" customHeight="1" x14ac:dyDescent="0.25">
      <c r="A8" s="112" t="s">
        <v>17</v>
      </c>
      <c r="B8" s="112"/>
      <c r="C8" s="112"/>
      <c r="D8" s="112"/>
      <c r="E8" s="112"/>
      <c r="F8" s="112"/>
      <c r="G8" s="112"/>
      <c r="H8" s="112"/>
      <c r="I8" s="26"/>
      <c r="J8" s="27"/>
      <c r="K8" s="10"/>
      <c r="L8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4"/>
      <c r="K9" s="23"/>
      <c r="L9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</row>
    <row r="11" spans="1:109" ht="23.25" customHeight="1" x14ac:dyDescent="0.25">
      <c r="A11" s="44">
        <v>52</v>
      </c>
      <c r="B11" s="37" t="s">
        <v>78</v>
      </c>
      <c r="C11" s="43">
        <v>830122566</v>
      </c>
      <c r="D11" s="38">
        <v>43175</v>
      </c>
      <c r="E11" s="37" t="s">
        <v>79</v>
      </c>
      <c r="F11" s="57">
        <v>1918</v>
      </c>
      <c r="G11" s="116">
        <v>88017</v>
      </c>
      <c r="H11" s="50">
        <v>1041876734.45</v>
      </c>
      <c r="I11" s="117" t="s">
        <v>80</v>
      </c>
      <c r="J11" s="118">
        <v>1279184833.3199999</v>
      </c>
      <c r="K11" s="36">
        <v>43209</v>
      </c>
      <c r="L11" s="119">
        <v>43209</v>
      </c>
      <c r="M11" s="28"/>
      <c r="N11" s="29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44">
        <f t="shared" ref="A12:A28" si="0">A11+1</f>
        <v>53</v>
      </c>
      <c r="B12" s="37" t="s">
        <v>81</v>
      </c>
      <c r="C12" s="43">
        <v>830122566</v>
      </c>
      <c r="D12" s="38">
        <v>43175</v>
      </c>
      <c r="E12" s="37" t="s">
        <v>79</v>
      </c>
      <c r="F12" s="37">
        <v>1318</v>
      </c>
      <c r="G12" s="116">
        <v>88118</v>
      </c>
      <c r="H12" s="50">
        <v>70856155.459999993</v>
      </c>
      <c r="I12" s="117" t="s">
        <v>82</v>
      </c>
      <c r="J12" s="118">
        <v>84318825.799999997</v>
      </c>
      <c r="K12" s="36">
        <v>43185</v>
      </c>
      <c r="L12" s="119">
        <v>43185</v>
      </c>
      <c r="M12" s="29"/>
      <c r="N12" s="29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44">
        <f t="shared" si="0"/>
        <v>54</v>
      </c>
      <c r="B13" s="60" t="s">
        <v>22</v>
      </c>
      <c r="C13" s="37">
        <v>800212545</v>
      </c>
      <c r="D13" s="38">
        <v>43180</v>
      </c>
      <c r="E13" s="32" t="s">
        <v>23</v>
      </c>
      <c r="F13" s="61">
        <v>218</v>
      </c>
      <c r="G13" s="31">
        <v>93018</v>
      </c>
      <c r="H13" s="50">
        <f>6402924+3176094</f>
        <v>9579018</v>
      </c>
      <c r="I13" s="46" t="s">
        <v>83</v>
      </c>
      <c r="J13" s="49">
        <v>674045047</v>
      </c>
      <c r="K13" s="36">
        <v>43209</v>
      </c>
      <c r="L13" s="119">
        <v>43209</v>
      </c>
      <c r="M13" s="29"/>
      <c r="N13" s="29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44">
        <f t="shared" si="0"/>
        <v>55</v>
      </c>
      <c r="B14" s="58" t="s">
        <v>84</v>
      </c>
      <c r="C14" s="37">
        <v>900024202</v>
      </c>
      <c r="D14" s="38">
        <v>43180</v>
      </c>
      <c r="E14" s="59" t="s">
        <v>85</v>
      </c>
      <c r="F14" s="57">
        <v>2118</v>
      </c>
      <c r="G14" s="31">
        <v>93118</v>
      </c>
      <c r="H14" s="50">
        <v>9812853.1500000004</v>
      </c>
      <c r="I14" s="46">
        <v>8944</v>
      </c>
      <c r="J14" s="62">
        <v>61459448.670000002</v>
      </c>
      <c r="K14" s="36">
        <v>43209</v>
      </c>
      <c r="L14" s="119">
        <v>43209</v>
      </c>
      <c r="M14" s="29"/>
      <c r="N14" s="29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44">
        <f t="shared" si="0"/>
        <v>56</v>
      </c>
      <c r="B15" s="58" t="s">
        <v>86</v>
      </c>
      <c r="C15" s="37">
        <v>800212285</v>
      </c>
      <c r="D15" s="38">
        <v>43180</v>
      </c>
      <c r="E15" s="59" t="s">
        <v>87</v>
      </c>
      <c r="F15" s="57">
        <v>1418</v>
      </c>
      <c r="G15" s="31">
        <v>93218</v>
      </c>
      <c r="H15" s="50">
        <f>39616197.48+65340057.98</f>
        <v>104956255.45999999</v>
      </c>
      <c r="I15" s="46" t="s">
        <v>88</v>
      </c>
      <c r="J15" s="62">
        <f>250210500+412043100</f>
        <v>662253600</v>
      </c>
      <c r="K15" s="36">
        <v>43209</v>
      </c>
      <c r="L15" s="119">
        <v>43209</v>
      </c>
      <c r="M15" s="29"/>
      <c r="N15" s="29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44">
        <f t="shared" si="0"/>
        <v>57</v>
      </c>
      <c r="B16" s="58" t="s">
        <v>43</v>
      </c>
      <c r="C16" s="37">
        <v>891410137</v>
      </c>
      <c r="D16" s="38">
        <v>43180</v>
      </c>
      <c r="E16" s="59" t="s">
        <v>26</v>
      </c>
      <c r="F16" s="68">
        <v>2718</v>
      </c>
      <c r="G16" s="31">
        <v>93418</v>
      </c>
      <c r="H16" s="50"/>
      <c r="I16" s="48" t="s">
        <v>89</v>
      </c>
      <c r="J16" s="62">
        <v>219179132</v>
      </c>
      <c r="K16" s="36">
        <v>43209</v>
      </c>
      <c r="L16" s="119">
        <v>43209</v>
      </c>
    </row>
    <row r="17" spans="1:12" ht="23.25" customHeight="1" x14ac:dyDescent="0.25">
      <c r="A17" s="44">
        <f t="shared" si="0"/>
        <v>58</v>
      </c>
      <c r="B17" s="63" t="s">
        <v>31</v>
      </c>
      <c r="C17" s="37">
        <v>901123746</v>
      </c>
      <c r="D17" s="38">
        <v>43180</v>
      </c>
      <c r="E17" s="37" t="s">
        <v>27</v>
      </c>
      <c r="F17" s="120">
        <v>2818</v>
      </c>
      <c r="G17" s="37">
        <v>93618</v>
      </c>
      <c r="H17" s="47"/>
      <c r="I17" s="55" t="s">
        <v>90</v>
      </c>
      <c r="J17" s="64">
        <v>819273117.99000001</v>
      </c>
      <c r="K17" s="36">
        <v>43209</v>
      </c>
      <c r="L17" s="119">
        <v>43209</v>
      </c>
    </row>
    <row r="18" spans="1:12" ht="23.25" customHeight="1" x14ac:dyDescent="0.25">
      <c r="A18" s="44">
        <f t="shared" si="0"/>
        <v>59</v>
      </c>
      <c r="B18" s="63" t="s">
        <v>32</v>
      </c>
      <c r="C18" s="37">
        <v>901124184</v>
      </c>
      <c r="D18" s="111">
        <v>43180</v>
      </c>
      <c r="E18" s="37" t="s">
        <v>33</v>
      </c>
      <c r="F18" s="68">
        <v>2918</v>
      </c>
      <c r="G18" s="39">
        <v>93818</v>
      </c>
      <c r="H18" s="9"/>
      <c r="I18" s="70" t="s">
        <v>91</v>
      </c>
      <c r="J18" s="62">
        <v>1060903754.38</v>
      </c>
      <c r="K18" s="36">
        <v>43209</v>
      </c>
      <c r="L18" s="119">
        <v>43209</v>
      </c>
    </row>
    <row r="19" spans="1:12" ht="23.25" customHeight="1" x14ac:dyDescent="0.25">
      <c r="A19" s="44">
        <f t="shared" si="0"/>
        <v>60</v>
      </c>
      <c r="B19" s="58" t="s">
        <v>92</v>
      </c>
      <c r="C19" s="37">
        <v>901094951</v>
      </c>
      <c r="D19" s="111">
        <v>43181</v>
      </c>
      <c r="E19" s="43" t="s">
        <v>93</v>
      </c>
      <c r="F19" s="57">
        <v>118</v>
      </c>
      <c r="G19" s="31">
        <v>94018</v>
      </c>
      <c r="H19" s="50">
        <v>0</v>
      </c>
      <c r="I19" s="46" t="s">
        <v>94</v>
      </c>
      <c r="J19" s="49">
        <f>281840847-1719879.99-131221.17</f>
        <v>279989745.83999997</v>
      </c>
      <c r="K19" s="36">
        <v>43209</v>
      </c>
      <c r="L19" s="119">
        <v>43209</v>
      </c>
    </row>
    <row r="20" spans="1:12" ht="23.25" customHeight="1" x14ac:dyDescent="0.25">
      <c r="A20" s="44">
        <f t="shared" si="0"/>
        <v>61</v>
      </c>
      <c r="B20" s="58" t="s">
        <v>106</v>
      </c>
      <c r="C20" s="37">
        <v>800147578</v>
      </c>
      <c r="D20" s="111">
        <v>43181</v>
      </c>
      <c r="E20" s="43" t="s">
        <v>44</v>
      </c>
      <c r="F20" s="57">
        <v>1218</v>
      </c>
      <c r="G20" s="31" t="s">
        <v>95</v>
      </c>
      <c r="H20" s="50">
        <v>8076337.6600000001</v>
      </c>
      <c r="I20" s="46">
        <v>4</v>
      </c>
      <c r="J20" s="49">
        <v>50583377.950000003</v>
      </c>
      <c r="K20" s="36">
        <v>43209</v>
      </c>
      <c r="L20" s="119">
        <v>43209</v>
      </c>
    </row>
    <row r="21" spans="1:12" ht="23.25" customHeight="1" x14ac:dyDescent="0.25">
      <c r="A21" s="44">
        <f t="shared" si="0"/>
        <v>62</v>
      </c>
      <c r="B21" s="121" t="s">
        <v>96</v>
      </c>
      <c r="C21" s="37">
        <v>830095213</v>
      </c>
      <c r="D21" s="111">
        <v>43181</v>
      </c>
      <c r="E21" s="122" t="s">
        <v>97</v>
      </c>
      <c r="F21" s="123">
        <v>718</v>
      </c>
      <c r="G21" s="124" t="s">
        <v>98</v>
      </c>
      <c r="H21" s="125">
        <v>0</v>
      </c>
      <c r="I21" s="126" t="s">
        <v>99</v>
      </c>
      <c r="J21" s="127">
        <v>738111735</v>
      </c>
      <c r="K21" s="36">
        <v>43209</v>
      </c>
      <c r="L21" s="119">
        <v>43209</v>
      </c>
    </row>
    <row r="22" spans="1:12" ht="23.25" customHeight="1" x14ac:dyDescent="0.25">
      <c r="A22" s="44">
        <f t="shared" si="0"/>
        <v>63</v>
      </c>
      <c r="B22" s="60" t="s">
        <v>35</v>
      </c>
      <c r="C22" s="37">
        <v>800242738</v>
      </c>
      <c r="D22" s="38">
        <v>43185</v>
      </c>
      <c r="E22" s="60" t="s">
        <v>36</v>
      </c>
      <c r="F22" s="41">
        <v>4718</v>
      </c>
      <c r="G22" s="124">
        <v>102118</v>
      </c>
      <c r="H22" s="50">
        <v>1993913.57</v>
      </c>
      <c r="I22" s="46">
        <v>17009</v>
      </c>
      <c r="J22" s="49">
        <v>101601929.87</v>
      </c>
      <c r="K22" s="36">
        <v>43209</v>
      </c>
      <c r="L22" s="119">
        <v>43209</v>
      </c>
    </row>
    <row r="23" spans="1:12" ht="23.25" customHeight="1" x14ac:dyDescent="0.25">
      <c r="A23" s="44">
        <f t="shared" si="0"/>
        <v>64</v>
      </c>
      <c r="B23" s="56" t="s">
        <v>100</v>
      </c>
      <c r="C23" s="42">
        <v>804002893</v>
      </c>
      <c r="D23" s="38">
        <v>43185</v>
      </c>
      <c r="E23" s="43" t="s">
        <v>101</v>
      </c>
      <c r="F23" s="57">
        <v>4818</v>
      </c>
      <c r="G23" s="31">
        <v>102318</v>
      </c>
      <c r="H23" s="50">
        <v>2594587.0299999998</v>
      </c>
      <c r="I23" s="69">
        <v>840</v>
      </c>
      <c r="J23" s="49">
        <v>16250308.27</v>
      </c>
      <c r="K23" s="154" t="s">
        <v>102</v>
      </c>
      <c r="L23" s="128" t="s">
        <v>102</v>
      </c>
    </row>
    <row r="24" spans="1:12" ht="23.25" customHeight="1" x14ac:dyDescent="0.25">
      <c r="A24" s="44">
        <f t="shared" si="0"/>
        <v>65</v>
      </c>
      <c r="B24" s="58" t="s">
        <v>103</v>
      </c>
      <c r="C24" s="59">
        <v>830108265</v>
      </c>
      <c r="D24" s="38">
        <v>43185</v>
      </c>
      <c r="E24" s="42" t="s">
        <v>104</v>
      </c>
      <c r="F24" s="57">
        <v>2018</v>
      </c>
      <c r="G24" s="39">
        <v>103218</v>
      </c>
      <c r="H24" s="50">
        <v>1426696.25</v>
      </c>
      <c r="I24" s="46">
        <v>6555</v>
      </c>
      <c r="J24" s="49">
        <v>8935623.8800000008</v>
      </c>
      <c r="K24" s="36">
        <v>43209</v>
      </c>
      <c r="L24" s="119">
        <v>43209</v>
      </c>
    </row>
    <row r="25" spans="1:12" ht="23.25" customHeight="1" x14ac:dyDescent="0.25">
      <c r="A25" s="44">
        <f t="shared" si="0"/>
        <v>66</v>
      </c>
      <c r="B25" s="63" t="s">
        <v>41</v>
      </c>
      <c r="C25" s="37">
        <v>900132193</v>
      </c>
      <c r="D25" s="38">
        <v>43186</v>
      </c>
      <c r="E25" s="37" t="s">
        <v>42</v>
      </c>
      <c r="F25" s="57">
        <v>918</v>
      </c>
      <c r="G25" s="37">
        <v>104218</v>
      </c>
      <c r="H25" s="47">
        <v>214230229.27000001</v>
      </c>
      <c r="I25" s="67">
        <v>44</v>
      </c>
      <c r="J25" s="64">
        <v>1341757751.72</v>
      </c>
      <c r="K25" s="35">
        <v>43209</v>
      </c>
      <c r="L25" s="129">
        <v>43209</v>
      </c>
    </row>
    <row r="26" spans="1:12" ht="23.25" customHeight="1" x14ac:dyDescent="0.25">
      <c r="A26" s="44">
        <f t="shared" si="0"/>
        <v>67</v>
      </c>
      <c r="B26" s="37" t="s">
        <v>28</v>
      </c>
      <c r="C26" s="43">
        <v>860027563</v>
      </c>
      <c r="D26" s="38">
        <v>43192</v>
      </c>
      <c r="E26" s="37" t="s">
        <v>38</v>
      </c>
      <c r="F26" s="43">
        <v>818</v>
      </c>
      <c r="G26" s="31">
        <v>105518</v>
      </c>
      <c r="H26" s="47">
        <v>8633823</v>
      </c>
      <c r="I26" s="67">
        <v>515</v>
      </c>
      <c r="J26" s="45">
        <v>54075000</v>
      </c>
      <c r="K26" s="36">
        <v>43209</v>
      </c>
      <c r="L26" s="119">
        <v>43209</v>
      </c>
    </row>
    <row r="27" spans="1:12" ht="23.25" customHeight="1" x14ac:dyDescent="0.25">
      <c r="A27" s="44">
        <f t="shared" si="0"/>
        <v>68</v>
      </c>
      <c r="B27" s="58" t="s">
        <v>29</v>
      </c>
      <c r="C27" s="37">
        <v>124255</v>
      </c>
      <c r="D27" s="66">
        <v>43194</v>
      </c>
      <c r="E27" s="58" t="s">
        <v>30</v>
      </c>
      <c r="F27" s="57">
        <v>418</v>
      </c>
      <c r="G27" s="37">
        <v>106118</v>
      </c>
      <c r="H27" s="50">
        <v>2280000</v>
      </c>
      <c r="I27" s="67">
        <v>4838</v>
      </c>
      <c r="J27" s="130">
        <v>14280000</v>
      </c>
      <c r="K27" s="36">
        <v>43209</v>
      </c>
      <c r="L27" s="119">
        <v>43209</v>
      </c>
    </row>
    <row r="28" spans="1:12" ht="23.25" customHeight="1" x14ac:dyDescent="0.25">
      <c r="A28" s="44">
        <f t="shared" si="0"/>
        <v>69</v>
      </c>
      <c r="B28" s="56" t="s">
        <v>34</v>
      </c>
      <c r="C28" s="37">
        <v>860077695</v>
      </c>
      <c r="D28" s="38">
        <v>43195</v>
      </c>
      <c r="E28" s="43" t="s">
        <v>25</v>
      </c>
      <c r="F28" s="57">
        <v>1118</v>
      </c>
      <c r="G28" s="31" t="s">
        <v>105</v>
      </c>
      <c r="H28" s="50">
        <v>9067450</v>
      </c>
      <c r="I28" s="46">
        <v>75316</v>
      </c>
      <c r="J28" s="131">
        <v>56790874</v>
      </c>
      <c r="K28" s="36">
        <v>43209</v>
      </c>
      <c r="L28" s="119">
        <v>43209</v>
      </c>
    </row>
  </sheetData>
  <mergeCells count="6">
    <mergeCell ref="A1:K1"/>
    <mergeCell ref="A2:K2"/>
    <mergeCell ref="A3:K3"/>
    <mergeCell ref="A7:K7"/>
    <mergeCell ref="A8:H8"/>
    <mergeCell ref="A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7"/>
  <sheetViews>
    <sheetView zoomScale="60" zoomScaleNormal="60" workbookViewId="0">
      <pane ySplit="10" topLeftCell="A11" activePane="bottomLeft" state="frozen"/>
      <selection activeCell="I31" sqref="I31"/>
      <selection pane="bottomLeft" activeCell="K26" sqref="K26"/>
    </sheetView>
  </sheetViews>
  <sheetFormatPr baseColWidth="10" defaultRowHeight="23.25" customHeight="1" x14ac:dyDescent="0.25"/>
  <cols>
    <col min="1" max="1" width="10.5703125" style="42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112" t="s">
        <v>11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8" t="s">
        <v>14</v>
      </c>
    </row>
    <row r="2" spans="1:109" ht="23.25" customHeight="1" x14ac:dyDescent="0.25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25"/>
    </row>
    <row r="3" spans="1:109" ht="23.25" customHeight="1" x14ac:dyDescent="0.25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112" t="s">
        <v>77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25"/>
    </row>
    <row r="6" spans="1:109" ht="23.25" customHeight="1" x14ac:dyDescent="0.25">
      <c r="A6" s="34"/>
      <c r="H6" s="33"/>
      <c r="I6" s="33"/>
      <c r="J6" s="33"/>
      <c r="K6" s="65" t="s">
        <v>40</v>
      </c>
      <c r="L6" s="33" t="s">
        <v>15</v>
      </c>
    </row>
    <row r="7" spans="1:109" ht="23.25" customHeight="1" x14ac:dyDescent="0.25">
      <c r="A7" s="113" t="s">
        <v>132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16</v>
      </c>
    </row>
    <row r="8" spans="1:109" ht="23.25" customHeight="1" x14ac:dyDescent="0.25">
      <c r="A8" s="112" t="s">
        <v>17</v>
      </c>
      <c r="B8" s="112"/>
      <c r="C8" s="112"/>
      <c r="D8" s="112"/>
      <c r="E8" s="112"/>
      <c r="F8" s="112"/>
      <c r="G8" s="112"/>
      <c r="H8" s="112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4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36" customHeight="1" x14ac:dyDescent="0.25">
      <c r="A11" s="132">
        <v>7</v>
      </c>
      <c r="B11" s="71" t="s">
        <v>32</v>
      </c>
      <c r="C11" s="51">
        <v>901124184</v>
      </c>
      <c r="D11" s="52">
        <v>43151</v>
      </c>
      <c r="E11" s="72" t="s">
        <v>33</v>
      </c>
      <c r="F11" s="73">
        <v>2918</v>
      </c>
      <c r="G11" s="30">
        <v>34718</v>
      </c>
      <c r="H11" s="74">
        <v>3666631.44</v>
      </c>
      <c r="I11" s="75" t="s">
        <v>39</v>
      </c>
      <c r="J11" s="264">
        <v>22964691.68</v>
      </c>
      <c r="K11" s="76">
        <v>43209</v>
      </c>
      <c r="L11" s="119">
        <v>43209</v>
      </c>
      <c r="M11" s="40"/>
      <c r="N11" s="2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</row>
    <row r="12" spans="1:109" ht="26.25" customHeight="1" x14ac:dyDescent="0.25">
      <c r="A12" s="132">
        <f t="shared" ref="A11:A17" si="0">A11+1</f>
        <v>8</v>
      </c>
      <c r="B12" s="133" t="s">
        <v>43</v>
      </c>
      <c r="C12" s="51">
        <v>891410137</v>
      </c>
      <c r="D12" s="81">
        <v>43180</v>
      </c>
      <c r="E12" s="134" t="s">
        <v>26</v>
      </c>
      <c r="F12" s="135">
        <v>2718</v>
      </c>
      <c r="G12" s="84">
        <v>93518</v>
      </c>
      <c r="H12" s="79"/>
      <c r="I12" s="136" t="s">
        <v>89</v>
      </c>
      <c r="J12" s="149">
        <v>11925242</v>
      </c>
      <c r="K12" s="76">
        <v>43209</v>
      </c>
      <c r="L12" s="119">
        <v>43209</v>
      </c>
      <c r="M12" s="29"/>
      <c r="N12" s="29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</row>
    <row r="13" spans="1:109" ht="33" customHeight="1" x14ac:dyDescent="0.25">
      <c r="A13" s="132">
        <f t="shared" si="0"/>
        <v>9</v>
      </c>
      <c r="B13" s="139" t="s">
        <v>31</v>
      </c>
      <c r="C13" s="51">
        <v>901123746</v>
      </c>
      <c r="D13" s="81">
        <v>43180</v>
      </c>
      <c r="E13" s="51" t="s">
        <v>27</v>
      </c>
      <c r="F13" s="140">
        <v>2818</v>
      </c>
      <c r="G13" s="51">
        <v>93718</v>
      </c>
      <c r="H13" s="141"/>
      <c r="I13" s="80" t="s">
        <v>90</v>
      </c>
      <c r="J13" s="137">
        <v>94877079.75</v>
      </c>
      <c r="K13" s="76">
        <v>43209</v>
      </c>
      <c r="L13" s="119">
        <v>43209</v>
      </c>
      <c r="M13" s="29"/>
      <c r="N13" s="29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</row>
    <row r="14" spans="1:109" ht="23.25" customHeight="1" x14ac:dyDescent="0.25">
      <c r="A14" s="132">
        <f t="shared" si="0"/>
        <v>10</v>
      </c>
      <c r="B14" s="139" t="s">
        <v>32</v>
      </c>
      <c r="C14" s="51">
        <v>901124184</v>
      </c>
      <c r="D14" s="52">
        <v>43180</v>
      </c>
      <c r="E14" s="51" t="s">
        <v>33</v>
      </c>
      <c r="F14" s="135">
        <v>2918</v>
      </c>
      <c r="G14" s="30">
        <v>93918</v>
      </c>
      <c r="H14" s="74"/>
      <c r="I14" s="75" t="s">
        <v>91</v>
      </c>
      <c r="J14" s="137">
        <v>22223328.300000001</v>
      </c>
      <c r="K14" s="76">
        <v>43209</v>
      </c>
      <c r="L14" s="119">
        <v>43209</v>
      </c>
      <c r="M14" s="29"/>
      <c r="N14" s="29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</row>
    <row r="15" spans="1:109" ht="23.25" customHeight="1" x14ac:dyDescent="0.25">
      <c r="A15" s="132">
        <f t="shared" si="0"/>
        <v>11</v>
      </c>
      <c r="B15" s="142" t="s">
        <v>35</v>
      </c>
      <c r="C15" s="51">
        <v>800242738</v>
      </c>
      <c r="D15" s="81">
        <v>43185</v>
      </c>
      <c r="E15" s="142" t="s">
        <v>36</v>
      </c>
      <c r="F15" s="143">
        <v>4718</v>
      </c>
      <c r="G15" s="30">
        <v>102218</v>
      </c>
      <c r="H15" s="79">
        <v>1993913.57</v>
      </c>
      <c r="I15" s="82">
        <v>17009</v>
      </c>
      <c r="J15" s="137">
        <v>6384231.1699999999</v>
      </c>
      <c r="K15" s="83">
        <v>43209</v>
      </c>
      <c r="L15" s="144">
        <v>43209</v>
      </c>
    </row>
    <row r="16" spans="1:109" ht="23.25" customHeight="1" x14ac:dyDescent="0.25">
      <c r="A16" s="132">
        <f t="shared" si="0"/>
        <v>12</v>
      </c>
      <c r="B16" s="145" t="s">
        <v>107</v>
      </c>
      <c r="C16" s="51">
        <v>800235050</v>
      </c>
      <c r="D16" s="146">
        <v>43193</v>
      </c>
      <c r="E16" s="147" t="s">
        <v>108</v>
      </c>
      <c r="F16" s="148">
        <v>17118</v>
      </c>
      <c r="G16" s="30">
        <v>105918</v>
      </c>
      <c r="H16" s="74">
        <v>86736160.909999996</v>
      </c>
      <c r="I16" s="75">
        <v>10984</v>
      </c>
      <c r="J16" s="137">
        <v>543242270.97000003</v>
      </c>
      <c r="K16" s="83">
        <v>43209</v>
      </c>
      <c r="L16" s="144">
        <v>43209</v>
      </c>
    </row>
    <row r="17" spans="1:12" ht="23.25" customHeight="1" x14ac:dyDescent="0.25">
      <c r="A17" s="132">
        <f t="shared" si="0"/>
        <v>13</v>
      </c>
      <c r="B17" s="151" t="s">
        <v>109</v>
      </c>
      <c r="C17" s="134">
        <v>800103052</v>
      </c>
      <c r="D17" s="146">
        <v>43196</v>
      </c>
      <c r="E17" s="78" t="s">
        <v>110</v>
      </c>
      <c r="F17" s="148">
        <v>12318</v>
      </c>
      <c r="G17" s="30">
        <v>107318</v>
      </c>
      <c r="H17" s="74">
        <v>381031126.32999998</v>
      </c>
      <c r="I17" s="75">
        <v>68657</v>
      </c>
      <c r="J17" s="137">
        <v>2386458107</v>
      </c>
      <c r="K17" s="83">
        <v>43209</v>
      </c>
      <c r="L17" s="144">
        <v>43209</v>
      </c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9"/>
  <sheetViews>
    <sheetView zoomScale="60" zoomScaleNormal="60" workbookViewId="0">
      <pane ySplit="10" topLeftCell="A11" activePane="bottomLeft" state="frozen"/>
      <selection activeCell="I31" sqref="I31"/>
      <selection pane="bottomLeft" activeCell="J35" sqref="J35"/>
    </sheetView>
  </sheetViews>
  <sheetFormatPr baseColWidth="10" defaultRowHeight="23.25" customHeight="1" x14ac:dyDescent="0.25"/>
  <cols>
    <col min="1" max="1" width="10.5703125" style="42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112" t="s">
        <v>11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8" t="s">
        <v>14</v>
      </c>
    </row>
    <row r="2" spans="1:109" ht="23.25" customHeight="1" x14ac:dyDescent="0.25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25"/>
    </row>
    <row r="3" spans="1:109" ht="23.25" customHeight="1" x14ac:dyDescent="0.25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112" t="s">
        <v>77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25"/>
    </row>
    <row r="6" spans="1:109" ht="23.25" customHeight="1" x14ac:dyDescent="0.25">
      <c r="A6" s="34"/>
      <c r="H6" s="33"/>
      <c r="I6" s="33"/>
      <c r="J6" s="33"/>
      <c r="K6" s="65" t="s">
        <v>40</v>
      </c>
      <c r="L6" s="33" t="s">
        <v>15</v>
      </c>
    </row>
    <row r="7" spans="1:109" ht="23.25" customHeight="1" x14ac:dyDescent="0.25">
      <c r="A7" s="113" t="s">
        <v>130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16</v>
      </c>
    </row>
    <row r="8" spans="1:109" ht="23.25" customHeight="1" x14ac:dyDescent="0.25">
      <c r="A8" s="112" t="s">
        <v>17</v>
      </c>
      <c r="B8" s="112"/>
      <c r="C8" s="112"/>
      <c r="D8" s="112"/>
      <c r="E8" s="112"/>
      <c r="F8" s="112"/>
      <c r="G8" s="112"/>
      <c r="H8" s="112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4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36" customHeight="1" x14ac:dyDescent="0.25">
      <c r="A11" s="132">
        <v>34</v>
      </c>
      <c r="B11" s="101" t="s">
        <v>64</v>
      </c>
      <c r="C11" s="85">
        <v>80437758</v>
      </c>
      <c r="D11" s="86">
        <v>43185</v>
      </c>
      <c r="E11" s="101" t="s">
        <v>65</v>
      </c>
      <c r="F11" s="87">
        <v>18118</v>
      </c>
      <c r="G11" s="88">
        <v>102418</v>
      </c>
      <c r="H11" s="89">
        <v>0</v>
      </c>
      <c r="I11" s="105" t="s">
        <v>76</v>
      </c>
      <c r="J11" s="93">
        <v>2400000</v>
      </c>
      <c r="K11" s="94">
        <v>43209</v>
      </c>
      <c r="L11" s="156">
        <v>43209</v>
      </c>
      <c r="M11" s="40"/>
      <c r="N11" s="2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</row>
    <row r="12" spans="1:109" ht="26.25" customHeight="1" x14ac:dyDescent="0.25">
      <c r="A12" s="132">
        <f t="shared" ref="A12:A29" si="0">+A11+1</f>
        <v>35</v>
      </c>
      <c r="B12" s="101" t="s">
        <v>74</v>
      </c>
      <c r="C12" s="101">
        <v>3229110</v>
      </c>
      <c r="D12" s="108">
        <v>43185</v>
      </c>
      <c r="E12" s="101" t="s">
        <v>75</v>
      </c>
      <c r="F12" s="101">
        <v>9918</v>
      </c>
      <c r="G12" s="103">
        <v>102518</v>
      </c>
      <c r="H12" s="93">
        <v>664680.68000000005</v>
      </c>
      <c r="I12" s="110">
        <v>266</v>
      </c>
      <c r="J12" s="107">
        <v>4163000</v>
      </c>
      <c r="K12" s="94">
        <v>43209</v>
      </c>
      <c r="L12" s="156">
        <v>43209</v>
      </c>
      <c r="M12" s="29"/>
      <c r="N12" s="29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</row>
    <row r="13" spans="1:109" ht="33" customHeight="1" x14ac:dyDescent="0.25">
      <c r="A13" s="132">
        <f t="shared" si="0"/>
        <v>36</v>
      </c>
      <c r="B13" s="96" t="s">
        <v>58</v>
      </c>
      <c r="C13" s="85">
        <v>80011017</v>
      </c>
      <c r="D13" s="86">
        <v>43186</v>
      </c>
      <c r="E13" s="85" t="s">
        <v>59</v>
      </c>
      <c r="F13" s="87">
        <v>12118</v>
      </c>
      <c r="G13" s="88">
        <v>103918</v>
      </c>
      <c r="H13" s="97">
        <v>948480</v>
      </c>
      <c r="I13" s="98">
        <v>73</v>
      </c>
      <c r="J13" s="99">
        <v>5940480</v>
      </c>
      <c r="K13" s="94">
        <v>43209</v>
      </c>
      <c r="L13" s="156">
        <v>43209</v>
      </c>
      <c r="M13" s="29"/>
      <c r="N13" s="29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</row>
    <row r="14" spans="1:109" ht="23.25" customHeight="1" x14ac:dyDescent="0.25">
      <c r="A14" s="132">
        <f t="shared" si="0"/>
        <v>37</v>
      </c>
      <c r="B14" s="101" t="s">
        <v>72</v>
      </c>
      <c r="C14" s="101">
        <v>80125197</v>
      </c>
      <c r="D14" s="86">
        <v>43186</v>
      </c>
      <c r="E14" s="101" t="s">
        <v>73</v>
      </c>
      <c r="F14" s="109">
        <v>14718</v>
      </c>
      <c r="G14" s="103">
        <v>104018</v>
      </c>
      <c r="H14" s="104">
        <v>0</v>
      </c>
      <c r="I14" s="105" t="s">
        <v>76</v>
      </c>
      <c r="J14" s="107">
        <v>2550000</v>
      </c>
      <c r="K14" s="158">
        <v>43209</v>
      </c>
      <c r="L14" s="157">
        <v>43209</v>
      </c>
      <c r="M14" s="29"/>
      <c r="N14" s="29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</row>
    <row r="15" spans="1:109" ht="23.25" customHeight="1" x14ac:dyDescent="0.25">
      <c r="A15" s="132">
        <f t="shared" si="0"/>
        <v>38</v>
      </c>
      <c r="B15" s="102" t="s">
        <v>69</v>
      </c>
      <c r="C15" s="101">
        <v>80229957</v>
      </c>
      <c r="D15" s="86">
        <v>43186</v>
      </c>
      <c r="E15" s="101" t="s">
        <v>70</v>
      </c>
      <c r="F15" s="87">
        <v>17418</v>
      </c>
      <c r="G15" s="103">
        <v>104318</v>
      </c>
      <c r="H15" s="104">
        <v>0</v>
      </c>
      <c r="I15" s="105" t="s">
        <v>76</v>
      </c>
      <c r="J15" s="107">
        <v>4666500</v>
      </c>
      <c r="K15" s="158">
        <v>43209</v>
      </c>
      <c r="L15" s="157">
        <v>43209</v>
      </c>
    </row>
    <row r="16" spans="1:109" ht="23.25" customHeight="1" x14ac:dyDescent="0.25">
      <c r="A16" s="132">
        <f t="shared" si="0"/>
        <v>39</v>
      </c>
      <c r="B16" s="85" t="s">
        <v>111</v>
      </c>
      <c r="C16" s="85">
        <v>79790930</v>
      </c>
      <c r="D16" s="108">
        <v>43193</v>
      </c>
      <c r="E16" s="85" t="s">
        <v>112</v>
      </c>
      <c r="F16" s="85">
        <v>14518</v>
      </c>
      <c r="G16" s="103">
        <v>105718</v>
      </c>
      <c r="H16" s="93">
        <v>0</v>
      </c>
      <c r="I16" s="90" t="s">
        <v>113</v>
      </c>
      <c r="J16" s="93">
        <f>3302255.25+3302255.25</f>
        <v>6604510.5</v>
      </c>
      <c r="K16" s="100">
        <v>43209</v>
      </c>
      <c r="L16" s="129">
        <v>43209</v>
      </c>
    </row>
    <row r="17" spans="1:12" ht="23.25" customHeight="1" x14ac:dyDescent="0.25">
      <c r="A17" s="132">
        <f t="shared" si="0"/>
        <v>40</v>
      </c>
      <c r="B17" s="102" t="s">
        <v>67</v>
      </c>
      <c r="C17" s="101">
        <v>52097319</v>
      </c>
      <c r="D17" s="86">
        <v>43193</v>
      </c>
      <c r="E17" s="101" t="s">
        <v>68</v>
      </c>
      <c r="F17" s="87">
        <v>14618</v>
      </c>
      <c r="G17" s="103">
        <v>105818</v>
      </c>
      <c r="H17" s="104">
        <v>0</v>
      </c>
      <c r="I17" s="105" t="s">
        <v>76</v>
      </c>
      <c r="J17" s="107">
        <v>4700000</v>
      </c>
      <c r="K17" s="158">
        <v>43216</v>
      </c>
      <c r="L17" s="157">
        <v>43216</v>
      </c>
    </row>
    <row r="18" spans="1:12" ht="23.25" customHeight="1" x14ac:dyDescent="0.25">
      <c r="A18" s="132">
        <f t="shared" si="0"/>
        <v>41</v>
      </c>
      <c r="B18" s="101" t="s">
        <v>62</v>
      </c>
      <c r="C18" s="85">
        <v>79740558</v>
      </c>
      <c r="D18" s="86">
        <v>43194</v>
      </c>
      <c r="E18" s="102" t="s">
        <v>63</v>
      </c>
      <c r="F18" s="87">
        <v>18318</v>
      </c>
      <c r="G18" s="103">
        <v>106318</v>
      </c>
      <c r="H18" s="104">
        <v>0</v>
      </c>
      <c r="I18" s="105" t="s">
        <v>76</v>
      </c>
      <c r="J18" s="95">
        <v>2321428.62</v>
      </c>
      <c r="K18" s="158">
        <v>43216</v>
      </c>
      <c r="L18" s="157">
        <v>43216</v>
      </c>
    </row>
    <row r="19" spans="1:12" ht="23.25" customHeight="1" x14ac:dyDescent="0.25">
      <c r="A19" s="132">
        <f t="shared" si="0"/>
        <v>42</v>
      </c>
      <c r="B19" s="85" t="s">
        <v>46</v>
      </c>
      <c r="C19" s="85">
        <v>52409970</v>
      </c>
      <c r="D19" s="86">
        <v>43209</v>
      </c>
      <c r="E19" s="85" t="s">
        <v>47</v>
      </c>
      <c r="F19" s="87">
        <v>15218</v>
      </c>
      <c r="G19" s="88">
        <v>117718</v>
      </c>
      <c r="H19" s="89">
        <v>0</v>
      </c>
      <c r="I19" s="90" t="s">
        <v>114</v>
      </c>
      <c r="J19" s="91">
        <v>4000000</v>
      </c>
      <c r="K19" s="92">
        <v>43216</v>
      </c>
      <c r="L19" s="144">
        <v>43216</v>
      </c>
    </row>
    <row r="20" spans="1:12" ht="23.25" customHeight="1" x14ac:dyDescent="0.25">
      <c r="A20" s="132">
        <f t="shared" si="0"/>
        <v>43</v>
      </c>
      <c r="B20" s="85" t="s">
        <v>48</v>
      </c>
      <c r="C20" s="85">
        <v>65743542</v>
      </c>
      <c r="D20" s="86">
        <v>43209</v>
      </c>
      <c r="E20" s="85" t="s">
        <v>49</v>
      </c>
      <c r="F20" s="87">
        <v>15118</v>
      </c>
      <c r="G20" s="88">
        <v>117818</v>
      </c>
      <c r="H20" s="89">
        <v>0</v>
      </c>
      <c r="I20" s="90" t="s">
        <v>114</v>
      </c>
      <c r="J20" s="93">
        <v>3600000</v>
      </c>
      <c r="K20" s="158">
        <v>43216</v>
      </c>
      <c r="L20" s="157">
        <v>43216</v>
      </c>
    </row>
    <row r="21" spans="1:12" ht="23.25" customHeight="1" x14ac:dyDescent="0.25">
      <c r="A21" s="132">
        <f t="shared" si="0"/>
        <v>44</v>
      </c>
      <c r="B21" s="85" t="s">
        <v>50</v>
      </c>
      <c r="C21" s="85">
        <v>65756444</v>
      </c>
      <c r="D21" s="86">
        <v>43209</v>
      </c>
      <c r="E21" s="85" t="s">
        <v>51</v>
      </c>
      <c r="F21" s="87">
        <v>15318</v>
      </c>
      <c r="G21" s="88">
        <v>117918</v>
      </c>
      <c r="H21" s="89">
        <v>0</v>
      </c>
      <c r="I21" s="90" t="s">
        <v>114</v>
      </c>
      <c r="J21" s="95">
        <v>3200000</v>
      </c>
      <c r="K21" s="158">
        <v>43216</v>
      </c>
      <c r="L21" s="157">
        <v>43216</v>
      </c>
    </row>
    <row r="22" spans="1:12" ht="23.25" customHeight="1" x14ac:dyDescent="0.25">
      <c r="A22" s="132">
        <f t="shared" si="0"/>
        <v>45</v>
      </c>
      <c r="B22" s="85" t="s">
        <v>52</v>
      </c>
      <c r="C22" s="85">
        <v>1065658348</v>
      </c>
      <c r="D22" s="86">
        <v>43209</v>
      </c>
      <c r="E22" s="85" t="s">
        <v>53</v>
      </c>
      <c r="F22" s="87">
        <v>15418</v>
      </c>
      <c r="G22" s="88">
        <v>118018</v>
      </c>
      <c r="H22" s="89">
        <v>0</v>
      </c>
      <c r="I22" s="90" t="s">
        <v>114</v>
      </c>
      <c r="J22" s="93">
        <v>2720000</v>
      </c>
      <c r="K22" s="158">
        <v>43216</v>
      </c>
      <c r="L22" s="157">
        <v>43216</v>
      </c>
    </row>
    <row r="23" spans="1:12" ht="23.25" customHeight="1" x14ac:dyDescent="0.25">
      <c r="A23" s="132">
        <f t="shared" si="0"/>
        <v>46</v>
      </c>
      <c r="B23" s="85" t="s">
        <v>54</v>
      </c>
      <c r="C23" s="85">
        <v>79407041</v>
      </c>
      <c r="D23" s="86">
        <v>43209</v>
      </c>
      <c r="E23" s="85" t="s">
        <v>55</v>
      </c>
      <c r="F23" s="87">
        <v>16418</v>
      </c>
      <c r="G23" s="88">
        <v>118118</v>
      </c>
      <c r="H23" s="89">
        <v>0</v>
      </c>
      <c r="I23" s="90" t="s">
        <v>114</v>
      </c>
      <c r="J23" s="95">
        <v>8250000</v>
      </c>
      <c r="K23" s="158">
        <v>43216</v>
      </c>
      <c r="L23" s="157">
        <v>43216</v>
      </c>
    </row>
    <row r="24" spans="1:12" ht="23.25" customHeight="1" x14ac:dyDescent="0.25">
      <c r="A24" s="132">
        <f t="shared" si="0"/>
        <v>47</v>
      </c>
      <c r="B24" s="85" t="s">
        <v>56</v>
      </c>
      <c r="C24" s="85">
        <v>80149193</v>
      </c>
      <c r="D24" s="86">
        <v>43209</v>
      </c>
      <c r="E24" s="85" t="s">
        <v>57</v>
      </c>
      <c r="F24" s="87">
        <v>18018</v>
      </c>
      <c r="G24" s="88">
        <v>118218</v>
      </c>
      <c r="H24" s="89">
        <v>0</v>
      </c>
      <c r="I24" s="90" t="s">
        <v>114</v>
      </c>
      <c r="J24" s="93">
        <v>7500000</v>
      </c>
      <c r="K24" s="158">
        <v>43216</v>
      </c>
      <c r="L24" s="157">
        <v>43216</v>
      </c>
    </row>
    <row r="25" spans="1:12" ht="23.25" customHeight="1" x14ac:dyDescent="0.25">
      <c r="A25" s="132">
        <f t="shared" si="0"/>
        <v>48</v>
      </c>
      <c r="B25" s="85" t="s">
        <v>115</v>
      </c>
      <c r="C25" s="87">
        <v>79619475</v>
      </c>
      <c r="D25" s="86">
        <v>43213</v>
      </c>
      <c r="E25" s="96" t="s">
        <v>116</v>
      </c>
      <c r="F25" s="87">
        <v>18218</v>
      </c>
      <c r="G25" s="88">
        <v>120518</v>
      </c>
      <c r="H25" s="89">
        <f>400300.17+400300.17+400300.17</f>
        <v>1200900.51</v>
      </c>
      <c r="I25" s="90" t="s">
        <v>117</v>
      </c>
      <c r="J25" s="91">
        <f>2507143.16+2507143.12+2507143.12</f>
        <v>7521429.4000000004</v>
      </c>
      <c r="K25" s="106">
        <v>43216</v>
      </c>
      <c r="L25" s="128">
        <v>43216</v>
      </c>
    </row>
    <row r="26" spans="1:12" ht="23.25" customHeight="1" x14ac:dyDescent="0.25">
      <c r="A26" s="132">
        <f t="shared" si="0"/>
        <v>49</v>
      </c>
      <c r="B26" s="101" t="s">
        <v>71</v>
      </c>
      <c r="C26" s="101">
        <v>51804271</v>
      </c>
      <c r="D26" s="108">
        <v>43213</v>
      </c>
      <c r="E26" s="101" t="s">
        <v>118</v>
      </c>
      <c r="F26" s="101">
        <v>19018</v>
      </c>
      <c r="G26" s="88">
        <v>120618</v>
      </c>
      <c r="H26" s="104">
        <v>0</v>
      </c>
      <c r="I26" s="105" t="s">
        <v>76</v>
      </c>
      <c r="J26" s="107">
        <v>4000000</v>
      </c>
      <c r="K26" s="94">
        <v>43216</v>
      </c>
      <c r="L26" s="156">
        <v>43216</v>
      </c>
    </row>
    <row r="27" spans="1:12" ht="23.25" customHeight="1" x14ac:dyDescent="0.25">
      <c r="A27" s="132">
        <f t="shared" si="0"/>
        <v>50</v>
      </c>
      <c r="B27" s="85" t="s">
        <v>119</v>
      </c>
      <c r="C27" s="85">
        <v>79137482</v>
      </c>
      <c r="D27" s="86">
        <v>43213</v>
      </c>
      <c r="E27" s="96" t="s">
        <v>61</v>
      </c>
      <c r="F27" s="87">
        <v>18918</v>
      </c>
      <c r="G27" s="88">
        <v>120718</v>
      </c>
      <c r="H27" s="89">
        <v>0</v>
      </c>
      <c r="I27" s="90" t="s">
        <v>114</v>
      </c>
      <c r="J27" s="93">
        <v>2600000</v>
      </c>
      <c r="K27" s="158">
        <v>43216</v>
      </c>
      <c r="L27" s="157">
        <v>43216</v>
      </c>
    </row>
    <row r="28" spans="1:12" ht="23.25" customHeight="1" x14ac:dyDescent="0.25">
      <c r="A28" s="132">
        <f t="shared" si="0"/>
        <v>51</v>
      </c>
      <c r="B28" s="101" t="s">
        <v>120</v>
      </c>
      <c r="C28" s="101">
        <v>1094964882</v>
      </c>
      <c r="D28" s="86">
        <v>43213</v>
      </c>
      <c r="E28" s="102" t="s">
        <v>66</v>
      </c>
      <c r="F28" s="87">
        <v>17918</v>
      </c>
      <c r="G28" s="88">
        <v>120818</v>
      </c>
      <c r="H28" s="104">
        <v>0</v>
      </c>
      <c r="I28" s="105" t="s">
        <v>114</v>
      </c>
      <c r="J28" s="95">
        <v>1000000</v>
      </c>
      <c r="K28" s="158">
        <v>43216</v>
      </c>
      <c r="L28" s="157">
        <v>43216</v>
      </c>
    </row>
    <row r="29" spans="1:12" ht="23.25" customHeight="1" x14ac:dyDescent="0.25">
      <c r="A29" s="132">
        <f t="shared" si="0"/>
        <v>52</v>
      </c>
      <c r="B29" s="85" t="s">
        <v>121</v>
      </c>
      <c r="C29" s="85">
        <v>1030613156</v>
      </c>
      <c r="D29" s="86">
        <v>43213</v>
      </c>
      <c r="E29" s="96" t="s">
        <v>60</v>
      </c>
      <c r="F29" s="87">
        <v>17818</v>
      </c>
      <c r="G29" s="88">
        <v>120918</v>
      </c>
      <c r="H29" s="89"/>
      <c r="I29" s="90" t="s">
        <v>114</v>
      </c>
      <c r="J29" s="93">
        <v>3000000</v>
      </c>
      <c r="K29" s="158">
        <v>43216</v>
      </c>
      <c r="L29" s="157">
        <v>43216</v>
      </c>
    </row>
  </sheetData>
  <mergeCells count="6">
    <mergeCell ref="A1:K1"/>
    <mergeCell ref="A2:K2"/>
    <mergeCell ref="A3:K3"/>
    <mergeCell ref="A5:K5"/>
    <mergeCell ref="A7:K7"/>
    <mergeCell ref="A8:H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7"/>
  <sheetViews>
    <sheetView zoomScale="60" zoomScaleNormal="60" workbookViewId="0">
      <pane ySplit="10" topLeftCell="A11" activePane="bottomLeft" state="frozen"/>
      <selection activeCell="I31" sqref="I31"/>
      <selection pane="bottomLeft" activeCell="M33" sqref="M33"/>
    </sheetView>
  </sheetViews>
  <sheetFormatPr baseColWidth="10" defaultRowHeight="23.25" customHeight="1" x14ac:dyDescent="0.25"/>
  <cols>
    <col min="1" max="1" width="10.5703125" style="42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112" t="s">
        <v>11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8" t="s">
        <v>14</v>
      </c>
    </row>
    <row r="2" spans="1:109" ht="23.25" customHeight="1" x14ac:dyDescent="0.25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25"/>
    </row>
    <row r="3" spans="1:109" ht="23.25" customHeight="1" x14ac:dyDescent="0.25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112" t="s">
        <v>77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25"/>
    </row>
    <row r="6" spans="1:109" ht="23.25" customHeight="1" x14ac:dyDescent="0.25">
      <c r="A6" s="34"/>
      <c r="H6" s="33"/>
      <c r="I6" s="33"/>
      <c r="J6" s="33"/>
      <c r="K6" s="65" t="s">
        <v>40</v>
      </c>
      <c r="L6" s="33" t="s">
        <v>15</v>
      </c>
    </row>
    <row r="7" spans="1:109" ht="23.25" customHeight="1" x14ac:dyDescent="0.25">
      <c r="A7" s="113" t="s">
        <v>131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16</v>
      </c>
    </row>
    <row r="8" spans="1:109" ht="23.25" customHeight="1" x14ac:dyDescent="0.25">
      <c r="A8" s="112" t="s">
        <v>17</v>
      </c>
      <c r="B8" s="112"/>
      <c r="C8" s="112"/>
      <c r="D8" s="112"/>
      <c r="E8" s="112"/>
      <c r="F8" s="112"/>
      <c r="G8" s="112"/>
      <c r="H8" s="112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4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36" customHeight="1" x14ac:dyDescent="0.25">
      <c r="A11" s="132">
        <v>2</v>
      </c>
      <c r="B11" s="159" t="s">
        <v>122</v>
      </c>
      <c r="C11" s="150">
        <v>900837734</v>
      </c>
      <c r="D11" s="160">
        <v>43157</v>
      </c>
      <c r="E11" s="150" t="s">
        <v>123</v>
      </c>
      <c r="F11" s="161">
        <v>21218</v>
      </c>
      <c r="G11" s="150">
        <v>62018</v>
      </c>
      <c r="H11" s="150"/>
      <c r="I11" s="162">
        <v>34</v>
      </c>
      <c r="J11" s="163">
        <v>23870803.109999999</v>
      </c>
      <c r="K11" s="128">
        <v>43216</v>
      </c>
      <c r="L11" s="106">
        <v>43216</v>
      </c>
      <c r="M11" s="40"/>
      <c r="N11" s="2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</row>
    <row r="12" spans="1:109" ht="26.25" customHeight="1" x14ac:dyDescent="0.25">
      <c r="A12" s="132">
        <f>A11+1</f>
        <v>3</v>
      </c>
      <c r="B12" s="164" t="s">
        <v>124</v>
      </c>
      <c r="C12" s="155">
        <v>800242107</v>
      </c>
      <c r="D12" s="165">
        <v>43161</v>
      </c>
      <c r="E12" s="155" t="s">
        <v>125</v>
      </c>
      <c r="F12" s="155">
        <v>18518</v>
      </c>
      <c r="G12" s="166">
        <v>68618</v>
      </c>
      <c r="H12" s="167">
        <v>0</v>
      </c>
      <c r="I12" s="168">
        <v>731</v>
      </c>
      <c r="J12" s="167">
        <v>63586496.469999999</v>
      </c>
      <c r="K12" s="175">
        <v>43216</v>
      </c>
      <c r="L12" s="169">
        <v>43216</v>
      </c>
      <c r="M12" s="29"/>
      <c r="N12" s="29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</row>
    <row r="13" spans="1:109" ht="33" customHeight="1" x14ac:dyDescent="0.25">
      <c r="A13" s="132">
        <f t="shared" ref="A13:A17" si="0">A12+1</f>
        <v>4</v>
      </c>
      <c r="B13" s="170" t="s">
        <v>126</v>
      </c>
      <c r="C13" s="155">
        <v>890116722</v>
      </c>
      <c r="D13" s="165">
        <v>43161</v>
      </c>
      <c r="E13" s="171" t="s">
        <v>127</v>
      </c>
      <c r="F13" s="150">
        <v>18618</v>
      </c>
      <c r="G13" s="150">
        <v>68918</v>
      </c>
      <c r="H13" s="150">
        <v>0</v>
      </c>
      <c r="I13" s="168">
        <v>2975</v>
      </c>
      <c r="J13" s="163">
        <v>1002884.41</v>
      </c>
      <c r="K13" s="175">
        <v>43216</v>
      </c>
      <c r="L13" s="169">
        <v>43216</v>
      </c>
      <c r="M13" s="29"/>
      <c r="N13" s="29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</row>
    <row r="14" spans="1:109" ht="23.25" customHeight="1" x14ac:dyDescent="0.25">
      <c r="A14" s="132">
        <f t="shared" si="0"/>
        <v>5</v>
      </c>
      <c r="B14" s="159" t="s">
        <v>128</v>
      </c>
      <c r="C14" s="150">
        <v>830008233</v>
      </c>
      <c r="D14" s="160">
        <v>43182</v>
      </c>
      <c r="E14" s="150" t="s">
        <v>129</v>
      </c>
      <c r="F14" s="161">
        <v>21318</v>
      </c>
      <c r="G14" s="172">
        <v>96618</v>
      </c>
      <c r="H14" s="173">
        <v>2683176.63</v>
      </c>
      <c r="I14" s="162">
        <v>1041</v>
      </c>
      <c r="J14" s="163">
        <v>359715132.54000002</v>
      </c>
      <c r="K14" s="175">
        <v>43216</v>
      </c>
      <c r="L14" s="169">
        <v>43216</v>
      </c>
      <c r="M14" s="29"/>
      <c r="N14" s="29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</row>
    <row r="15" spans="1:109" ht="23.25" customHeight="1" x14ac:dyDescent="0.25">
      <c r="A15" s="132">
        <f t="shared" si="0"/>
        <v>6</v>
      </c>
      <c r="B15" s="159" t="s">
        <v>122</v>
      </c>
      <c r="C15" s="150">
        <v>900837734</v>
      </c>
      <c r="D15" s="160">
        <v>43182</v>
      </c>
      <c r="E15" s="150" t="s">
        <v>123</v>
      </c>
      <c r="F15" s="161">
        <v>21218</v>
      </c>
      <c r="G15" s="150">
        <v>96818</v>
      </c>
      <c r="H15" s="150"/>
      <c r="I15" s="162">
        <v>35</v>
      </c>
      <c r="J15" s="163">
        <v>14942465.4</v>
      </c>
      <c r="K15" s="175">
        <v>43216</v>
      </c>
      <c r="L15" s="169">
        <v>43216</v>
      </c>
    </row>
    <row r="16" spans="1:109" ht="23.25" customHeight="1" x14ac:dyDescent="0.25">
      <c r="A16" s="132">
        <f t="shared" si="0"/>
        <v>7</v>
      </c>
      <c r="B16" s="164" t="s">
        <v>124</v>
      </c>
      <c r="C16" s="155">
        <v>800242107</v>
      </c>
      <c r="D16" s="165">
        <v>43185</v>
      </c>
      <c r="E16" s="155" t="s">
        <v>125</v>
      </c>
      <c r="F16" s="155">
        <v>18518</v>
      </c>
      <c r="G16" s="166">
        <v>102818</v>
      </c>
      <c r="H16" s="167">
        <v>0</v>
      </c>
      <c r="I16" s="168">
        <v>737</v>
      </c>
      <c r="J16" s="167">
        <v>77538305.019999996</v>
      </c>
      <c r="K16" s="175">
        <v>43216</v>
      </c>
      <c r="L16" s="169">
        <v>43216</v>
      </c>
    </row>
    <row r="17" spans="1:12" ht="23.25" customHeight="1" x14ac:dyDescent="0.25">
      <c r="A17" s="132">
        <f t="shared" si="0"/>
        <v>8</v>
      </c>
      <c r="B17" s="170" t="s">
        <v>126</v>
      </c>
      <c r="C17" s="155">
        <v>890116722</v>
      </c>
      <c r="D17" s="165">
        <v>43185</v>
      </c>
      <c r="E17" s="171" t="s">
        <v>127</v>
      </c>
      <c r="F17" s="150">
        <v>18618</v>
      </c>
      <c r="G17" s="150">
        <v>103018</v>
      </c>
      <c r="H17" s="150">
        <v>0</v>
      </c>
      <c r="I17" s="168">
        <v>2998</v>
      </c>
      <c r="J17" s="163">
        <v>1222931.93</v>
      </c>
      <c r="K17" s="119">
        <v>43216</v>
      </c>
      <c r="L17" s="174">
        <v>43216</v>
      </c>
    </row>
  </sheetData>
  <mergeCells count="6">
    <mergeCell ref="A1:K1"/>
    <mergeCell ref="A2:K2"/>
    <mergeCell ref="A3:K3"/>
    <mergeCell ref="A5:K5"/>
    <mergeCell ref="A7:K7"/>
    <mergeCell ref="A8:H8"/>
  </mergeCells>
  <conditionalFormatting sqref="J11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13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14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15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17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7"/>
  <sheetViews>
    <sheetView zoomScale="70" zoomScaleNormal="70" workbookViewId="0">
      <pane ySplit="10" topLeftCell="A38" activePane="bottomLeft" state="frozen"/>
      <selection activeCell="I31" sqref="I31"/>
      <selection pane="bottomLeft" activeCell="J57" sqref="J57"/>
    </sheetView>
  </sheetViews>
  <sheetFormatPr baseColWidth="10" defaultRowHeight="23.25" customHeight="1" x14ac:dyDescent="0.25"/>
  <cols>
    <col min="1" max="1" width="10.5703125" style="42" customWidth="1"/>
    <col min="2" max="2" width="37.7109375" style="33" customWidth="1"/>
    <col min="3" max="3" width="21.140625" style="33" customWidth="1"/>
    <col min="4" max="4" width="16.5703125" style="33" customWidth="1"/>
    <col min="5" max="5" width="41.42578125" style="33" hidden="1" customWidth="1"/>
    <col min="6" max="6" width="18.7109375" style="33" hidden="1" customWidth="1"/>
    <col min="7" max="7" width="27.28515625" style="33" hidden="1" customWidth="1"/>
    <col min="8" max="8" width="21.5703125" style="17" hidden="1" customWidth="1"/>
    <col min="9" max="9" width="35.85546875" style="22" customWidth="1"/>
    <col min="10" max="10" width="27.140625" style="17" customWidth="1"/>
    <col min="11" max="11" width="21.140625" style="33" customWidth="1"/>
    <col min="12" max="12" width="15" style="33" hidden="1" customWidth="1"/>
    <col min="13" max="13" width="42.7109375" style="34" customWidth="1"/>
    <col min="14" max="14" width="43.28515625" style="34" customWidth="1"/>
    <col min="15" max="15" width="32" style="34" customWidth="1"/>
    <col min="16" max="16" width="40.5703125" style="34" customWidth="1"/>
    <col min="17" max="17" width="34.42578125" style="34" customWidth="1"/>
    <col min="18" max="18" width="34" style="34" customWidth="1"/>
    <col min="19" max="19" width="44.28515625" style="34" customWidth="1"/>
    <col min="20" max="20" width="33.5703125" style="34" customWidth="1"/>
    <col min="21" max="109" width="11.42578125" style="34"/>
    <col min="110" max="16384" width="11.42578125" style="33"/>
  </cols>
  <sheetData>
    <row r="1" spans="1:109" ht="23.25" customHeight="1" x14ac:dyDescent="0.25">
      <c r="A1" s="112" t="s">
        <v>11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8" t="s">
        <v>14</v>
      </c>
    </row>
    <row r="2" spans="1:109" ht="23.25" customHeight="1" x14ac:dyDescent="0.25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25"/>
    </row>
    <row r="3" spans="1:109" ht="23.25" customHeight="1" x14ac:dyDescent="0.25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25"/>
    </row>
    <row r="4" spans="1:109" ht="23.25" customHeight="1" x14ac:dyDescent="0.25">
      <c r="A4" s="11"/>
      <c r="B4" s="12"/>
      <c r="C4" s="13"/>
      <c r="D4" s="14"/>
      <c r="E4" s="15"/>
      <c r="F4" s="16"/>
      <c r="H4" s="33"/>
      <c r="I4" s="11"/>
      <c r="J4" s="12"/>
      <c r="K4" s="13"/>
      <c r="L4" s="25"/>
    </row>
    <row r="5" spans="1:109" ht="23.25" customHeight="1" x14ac:dyDescent="0.25">
      <c r="A5" s="112" t="s">
        <v>77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25"/>
    </row>
    <row r="6" spans="1:109" ht="23.25" customHeight="1" x14ac:dyDescent="0.25">
      <c r="A6" s="34"/>
      <c r="H6" s="33"/>
      <c r="I6" s="33"/>
      <c r="J6" s="33"/>
      <c r="K6" s="65" t="s">
        <v>40</v>
      </c>
      <c r="L6" s="33" t="s">
        <v>15</v>
      </c>
    </row>
    <row r="7" spans="1:109" ht="23.25" customHeight="1" x14ac:dyDescent="0.25">
      <c r="A7" s="113" t="s">
        <v>133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16</v>
      </c>
    </row>
    <row r="8" spans="1:109" ht="23.25" customHeight="1" x14ac:dyDescent="0.25">
      <c r="A8" s="112" t="s">
        <v>17</v>
      </c>
      <c r="B8" s="112"/>
      <c r="C8" s="112"/>
      <c r="D8" s="112"/>
      <c r="E8" s="112"/>
      <c r="F8" s="112"/>
      <c r="G8" s="112"/>
      <c r="H8" s="112"/>
      <c r="I8" s="26"/>
      <c r="J8" s="27"/>
      <c r="K8" s="34"/>
      <c r="L8" s="33" t="s">
        <v>18</v>
      </c>
    </row>
    <row r="9" spans="1:109" ht="23.25" customHeight="1" x14ac:dyDescent="0.25">
      <c r="G9" s="20" t="s">
        <v>19</v>
      </c>
      <c r="H9" s="19">
        <f>10399521*0.16</f>
        <v>1663923.36</v>
      </c>
      <c r="I9" s="27"/>
      <c r="J9" s="54"/>
      <c r="K9" s="23"/>
      <c r="L9" s="33" t="s">
        <v>20</v>
      </c>
    </row>
    <row r="10" spans="1:109" s="21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36" customHeight="1" x14ac:dyDescent="0.25">
      <c r="A11" s="176">
        <v>18</v>
      </c>
      <c r="B11" s="56" t="s">
        <v>134</v>
      </c>
      <c r="C11" s="43">
        <v>80014397</v>
      </c>
      <c r="D11" s="111">
        <v>43147</v>
      </c>
      <c r="E11" s="43" t="s">
        <v>135</v>
      </c>
      <c r="F11" s="57">
        <v>286317</v>
      </c>
      <c r="G11" s="39">
        <v>30118</v>
      </c>
      <c r="H11" s="9">
        <v>0</v>
      </c>
      <c r="I11" s="177" t="s">
        <v>136</v>
      </c>
      <c r="J11" s="62">
        <f>95962.5*3300</f>
        <v>316676250</v>
      </c>
      <c r="K11" s="262">
        <v>43203</v>
      </c>
      <c r="L11" s="178">
        <v>43203</v>
      </c>
      <c r="M11" s="40"/>
      <c r="N11" s="2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</row>
    <row r="12" spans="1:109" ht="26.25" customHeight="1" x14ac:dyDescent="0.25">
      <c r="A12" s="176">
        <f t="shared" ref="A11:A40" si="0">A11+1</f>
        <v>19</v>
      </c>
      <c r="B12" s="51" t="s">
        <v>137</v>
      </c>
      <c r="C12" s="179">
        <v>830001338</v>
      </c>
      <c r="D12" s="52">
        <v>43145</v>
      </c>
      <c r="E12" s="180" t="s">
        <v>138</v>
      </c>
      <c r="F12" s="179">
        <v>332117</v>
      </c>
      <c r="G12" s="181">
        <v>25718</v>
      </c>
      <c r="H12" s="182">
        <v>3615313.01</v>
      </c>
      <c r="I12" s="183" t="s">
        <v>139</v>
      </c>
      <c r="J12" s="182">
        <f>33521293.26-142657.24</f>
        <v>33378636.020000003</v>
      </c>
      <c r="K12" s="35">
        <v>43203</v>
      </c>
      <c r="L12" s="100">
        <v>43203</v>
      </c>
      <c r="M12" s="29"/>
      <c r="N12" s="29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</row>
    <row r="13" spans="1:109" ht="33" customHeight="1" x14ac:dyDescent="0.25">
      <c r="A13" s="176">
        <f t="shared" si="0"/>
        <v>20</v>
      </c>
      <c r="B13" s="184" t="s">
        <v>140</v>
      </c>
      <c r="C13" s="185">
        <v>800141397</v>
      </c>
      <c r="D13" s="111">
        <v>43151</v>
      </c>
      <c r="E13" s="186" t="s">
        <v>141</v>
      </c>
      <c r="F13" s="187">
        <v>284017</v>
      </c>
      <c r="G13" s="185">
        <v>34218</v>
      </c>
      <c r="H13" s="9">
        <v>0</v>
      </c>
      <c r="I13" s="188" t="s">
        <v>142</v>
      </c>
      <c r="J13" s="189">
        <v>207900000</v>
      </c>
      <c r="K13" s="263">
        <v>43203</v>
      </c>
      <c r="L13" s="190">
        <v>43203</v>
      </c>
      <c r="M13" s="29"/>
      <c r="N13" s="29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</row>
    <row r="14" spans="1:109" ht="23.25" customHeight="1" x14ac:dyDescent="0.25">
      <c r="A14" s="176">
        <f t="shared" si="0"/>
        <v>21</v>
      </c>
      <c r="B14" s="191" t="s">
        <v>143</v>
      </c>
      <c r="C14" s="37">
        <v>900064072</v>
      </c>
      <c r="D14" s="111">
        <v>43151</v>
      </c>
      <c r="E14" s="192" t="s">
        <v>144</v>
      </c>
      <c r="F14" s="187">
        <v>325117</v>
      </c>
      <c r="G14" s="39">
        <v>34318</v>
      </c>
      <c r="H14" s="193">
        <v>17635210</v>
      </c>
      <c r="I14" s="70" t="s">
        <v>145</v>
      </c>
      <c r="J14" s="194">
        <f>110452106-106</f>
        <v>110452000</v>
      </c>
      <c r="K14" s="35">
        <v>43203</v>
      </c>
      <c r="L14" s="100">
        <v>43203</v>
      </c>
      <c r="M14" s="29"/>
      <c r="N14" s="29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</row>
    <row r="15" spans="1:109" ht="23.25" customHeight="1" x14ac:dyDescent="0.25">
      <c r="A15" s="176">
        <f t="shared" si="0"/>
        <v>22</v>
      </c>
      <c r="B15" s="258" t="s">
        <v>40</v>
      </c>
      <c r="C15" s="259"/>
      <c r="D15" s="259"/>
      <c r="E15" s="259"/>
      <c r="F15" s="259"/>
      <c r="G15" s="259"/>
      <c r="H15" s="259"/>
      <c r="I15" s="259"/>
      <c r="J15" s="259"/>
      <c r="K15" s="260"/>
      <c r="L15" s="100"/>
    </row>
    <row r="16" spans="1:109" ht="23.25" customHeight="1" x14ac:dyDescent="0.25">
      <c r="A16" s="176">
        <f t="shared" si="0"/>
        <v>23</v>
      </c>
      <c r="B16" s="195" t="s">
        <v>149</v>
      </c>
      <c r="C16" s="179">
        <v>901036012</v>
      </c>
      <c r="D16" s="52">
        <v>43153</v>
      </c>
      <c r="E16" s="196" t="s">
        <v>150</v>
      </c>
      <c r="F16" s="197">
        <v>315417</v>
      </c>
      <c r="G16" s="179">
        <v>51018</v>
      </c>
      <c r="H16" s="179">
        <v>0</v>
      </c>
      <c r="I16" s="198" t="s">
        <v>151</v>
      </c>
      <c r="J16" s="199">
        <v>18564000</v>
      </c>
      <c r="K16" s="35">
        <v>43203</v>
      </c>
      <c r="L16" s="100">
        <v>43203</v>
      </c>
    </row>
    <row r="17" spans="1:12" ht="23.25" customHeight="1" x14ac:dyDescent="0.25">
      <c r="A17" s="176">
        <f t="shared" si="0"/>
        <v>24</v>
      </c>
      <c r="B17" s="200" t="s">
        <v>152</v>
      </c>
      <c r="C17" s="185">
        <v>900370262</v>
      </c>
      <c r="D17" s="111">
        <v>43153</v>
      </c>
      <c r="E17" s="201" t="s">
        <v>153</v>
      </c>
      <c r="F17" s="202">
        <v>301317</v>
      </c>
      <c r="G17" s="185">
        <v>51118</v>
      </c>
      <c r="H17" s="203">
        <v>217468993.5</v>
      </c>
      <c r="I17" s="188">
        <v>756</v>
      </c>
      <c r="J17" s="204">
        <v>1362042643.5</v>
      </c>
      <c r="K17" s="35">
        <v>43203</v>
      </c>
      <c r="L17" s="100">
        <v>43203</v>
      </c>
    </row>
    <row r="18" spans="1:12" ht="23.25" customHeight="1" x14ac:dyDescent="0.25">
      <c r="A18" s="176">
        <f t="shared" si="0"/>
        <v>25</v>
      </c>
      <c r="B18" s="41" t="s">
        <v>154</v>
      </c>
      <c r="C18" s="37">
        <v>900400783</v>
      </c>
      <c r="D18" s="111">
        <v>43153</v>
      </c>
      <c r="E18" s="32" t="s">
        <v>155</v>
      </c>
      <c r="F18" s="61">
        <v>286417</v>
      </c>
      <c r="G18" s="39">
        <v>51318</v>
      </c>
      <c r="H18" s="193">
        <v>22663013.800000001</v>
      </c>
      <c r="I18" s="70">
        <v>859</v>
      </c>
      <c r="J18" s="205">
        <v>141942033.80000001</v>
      </c>
      <c r="K18" s="35">
        <v>43203</v>
      </c>
      <c r="L18" s="100">
        <v>43203</v>
      </c>
    </row>
    <row r="19" spans="1:12" ht="23.25" customHeight="1" x14ac:dyDescent="0.25">
      <c r="A19" s="114">
        <f t="shared" si="0"/>
        <v>26</v>
      </c>
      <c r="B19" s="133" t="s">
        <v>156</v>
      </c>
      <c r="C19" s="134">
        <v>901098837</v>
      </c>
      <c r="D19" s="52">
        <v>43153</v>
      </c>
      <c r="E19" s="142" t="s">
        <v>157</v>
      </c>
      <c r="F19" s="206">
        <v>227617</v>
      </c>
      <c r="G19" s="39">
        <v>51418</v>
      </c>
      <c r="H19" s="207">
        <v>105418834.01000001</v>
      </c>
      <c r="I19" s="208" t="s">
        <v>45</v>
      </c>
      <c r="J19" s="137">
        <v>586931677.91999996</v>
      </c>
      <c r="K19" s="35">
        <v>43203</v>
      </c>
      <c r="L19" s="100">
        <v>43203</v>
      </c>
    </row>
    <row r="20" spans="1:12" ht="23.25" customHeight="1" x14ac:dyDescent="0.25">
      <c r="A20" s="115"/>
      <c r="B20" s="133" t="s">
        <v>158</v>
      </c>
      <c r="C20" s="134">
        <v>901098837</v>
      </c>
      <c r="D20" s="52">
        <v>43153</v>
      </c>
      <c r="E20" s="142" t="s">
        <v>157</v>
      </c>
      <c r="F20" s="209">
        <v>309917</v>
      </c>
      <c r="G20" s="30">
        <v>51518</v>
      </c>
      <c r="H20" s="207"/>
      <c r="I20" s="208"/>
      <c r="J20" s="137">
        <v>73323124.560000002</v>
      </c>
      <c r="K20" s="35">
        <v>43203</v>
      </c>
      <c r="L20" s="100">
        <v>43203</v>
      </c>
    </row>
    <row r="21" spans="1:12" ht="23.25" customHeight="1" x14ac:dyDescent="0.25">
      <c r="A21" s="176">
        <f>A19+1</f>
        <v>27</v>
      </c>
      <c r="B21" s="41" t="s">
        <v>159</v>
      </c>
      <c r="C21" s="37">
        <v>900400783</v>
      </c>
      <c r="D21" s="111">
        <v>43153</v>
      </c>
      <c r="E21" s="32" t="s">
        <v>155</v>
      </c>
      <c r="F21" s="61">
        <v>286517</v>
      </c>
      <c r="G21" s="37">
        <v>51618</v>
      </c>
      <c r="H21" s="203">
        <v>8929097.5</v>
      </c>
      <c r="I21" s="55">
        <v>850</v>
      </c>
      <c r="J21" s="205">
        <v>55924347.5</v>
      </c>
      <c r="K21" s="35">
        <v>43203</v>
      </c>
      <c r="L21" s="100">
        <v>43203</v>
      </c>
    </row>
    <row r="22" spans="1:12" ht="23.25" customHeight="1" x14ac:dyDescent="0.25">
      <c r="A22" s="176">
        <f t="shared" si="0"/>
        <v>28</v>
      </c>
      <c r="B22" s="133" t="s">
        <v>160</v>
      </c>
      <c r="C22" s="134">
        <v>800141397</v>
      </c>
      <c r="D22" s="52">
        <v>43154</v>
      </c>
      <c r="E22" s="134" t="s">
        <v>161</v>
      </c>
      <c r="F22" s="206">
        <v>214517</v>
      </c>
      <c r="G22" s="30">
        <v>61618</v>
      </c>
      <c r="H22" s="210">
        <v>0</v>
      </c>
      <c r="I22" s="75">
        <v>132740450</v>
      </c>
      <c r="J22" s="137">
        <f>507*3300</f>
        <v>1673100</v>
      </c>
      <c r="K22" s="35">
        <v>43203</v>
      </c>
      <c r="L22" s="100">
        <v>43203</v>
      </c>
    </row>
    <row r="23" spans="1:12" ht="23.25" customHeight="1" x14ac:dyDescent="0.25">
      <c r="A23" s="114">
        <f t="shared" si="0"/>
        <v>29</v>
      </c>
      <c r="B23" s="133" t="s">
        <v>162</v>
      </c>
      <c r="C23" s="134">
        <v>830036940</v>
      </c>
      <c r="D23" s="52">
        <v>43154</v>
      </c>
      <c r="E23" s="134" t="s">
        <v>163</v>
      </c>
      <c r="F23" s="209">
        <v>210117</v>
      </c>
      <c r="G23" s="30" t="s">
        <v>164</v>
      </c>
      <c r="H23" s="210">
        <v>64841429.850000001</v>
      </c>
      <c r="I23" s="75">
        <v>15470</v>
      </c>
      <c r="J23" s="211">
        <f>(127079660.58+12876265.23+34532671.69)</f>
        <v>174488597.5</v>
      </c>
      <c r="K23" s="35">
        <v>43203</v>
      </c>
      <c r="L23" s="100">
        <v>43203</v>
      </c>
    </row>
    <row r="24" spans="1:12" ht="23.25" customHeight="1" x14ac:dyDescent="0.25">
      <c r="A24" s="212"/>
      <c r="B24" s="56" t="s">
        <v>165</v>
      </c>
      <c r="C24" s="43">
        <v>830036940</v>
      </c>
      <c r="D24" s="111">
        <v>43154</v>
      </c>
      <c r="E24" s="43" t="s">
        <v>163</v>
      </c>
      <c r="F24" s="213">
        <v>302717</v>
      </c>
      <c r="G24" s="39" t="s">
        <v>166</v>
      </c>
      <c r="H24" s="193">
        <v>64602470.990000002</v>
      </c>
      <c r="I24" s="70">
        <v>15472</v>
      </c>
      <c r="J24" s="205">
        <v>81567103.75</v>
      </c>
      <c r="K24" s="35">
        <v>43203</v>
      </c>
      <c r="L24" s="100">
        <v>43203</v>
      </c>
    </row>
    <row r="25" spans="1:12" ht="23.25" customHeight="1" x14ac:dyDescent="0.25">
      <c r="A25" s="115"/>
      <c r="B25" s="56" t="s">
        <v>167</v>
      </c>
      <c r="C25" s="43">
        <v>830036940</v>
      </c>
      <c r="D25" s="111">
        <v>43154</v>
      </c>
      <c r="E25" s="43" t="s">
        <v>163</v>
      </c>
      <c r="F25" s="213">
        <v>316217</v>
      </c>
      <c r="G25" s="39">
        <v>54518</v>
      </c>
      <c r="H25" s="193">
        <v>4748123.49</v>
      </c>
      <c r="I25" s="70">
        <v>15473</v>
      </c>
      <c r="J25" s="205">
        <v>29738123.760000002</v>
      </c>
      <c r="K25" s="35">
        <v>43203</v>
      </c>
      <c r="L25" s="100">
        <v>43203</v>
      </c>
    </row>
    <row r="26" spans="1:12" ht="23.25" customHeight="1" x14ac:dyDescent="0.25">
      <c r="A26" s="176">
        <f>A23+1</f>
        <v>30</v>
      </c>
      <c r="B26" s="159" t="s">
        <v>128</v>
      </c>
      <c r="C26" s="150">
        <v>830008233</v>
      </c>
      <c r="D26" s="160">
        <v>43157</v>
      </c>
      <c r="E26" s="150" t="s">
        <v>129</v>
      </c>
      <c r="F26" s="161">
        <v>69217</v>
      </c>
      <c r="G26" s="172">
        <v>61718</v>
      </c>
      <c r="H26" s="173">
        <v>3874794.9</v>
      </c>
      <c r="I26" s="162">
        <v>1028</v>
      </c>
      <c r="J26" s="163">
        <f>519467239.95-(519467239.95*0.2)</f>
        <v>415573791.95999998</v>
      </c>
      <c r="K26" s="35">
        <v>43203</v>
      </c>
      <c r="L26" s="100">
        <v>43203</v>
      </c>
    </row>
    <row r="27" spans="1:12" ht="23.25" customHeight="1" x14ac:dyDescent="0.25">
      <c r="A27" s="176">
        <f t="shared" si="0"/>
        <v>31</v>
      </c>
      <c r="B27" s="159" t="s">
        <v>168</v>
      </c>
      <c r="C27" s="150">
        <v>900837734</v>
      </c>
      <c r="D27" s="160">
        <v>43157</v>
      </c>
      <c r="E27" s="150" t="s">
        <v>123</v>
      </c>
      <c r="F27" s="161">
        <v>158817</v>
      </c>
      <c r="G27" s="172">
        <v>61918</v>
      </c>
      <c r="H27" s="173">
        <v>8029460.0499999998</v>
      </c>
      <c r="I27" s="162">
        <v>34</v>
      </c>
      <c r="J27" s="163">
        <v>26418973.02</v>
      </c>
      <c r="K27" s="35">
        <v>43203</v>
      </c>
      <c r="L27" s="100">
        <v>43203</v>
      </c>
    </row>
    <row r="28" spans="1:12" ht="23.25" customHeight="1" x14ac:dyDescent="0.25">
      <c r="A28" s="176">
        <f t="shared" si="0"/>
        <v>32</v>
      </c>
      <c r="B28" s="214" t="s">
        <v>169</v>
      </c>
      <c r="C28" s="155">
        <v>901024990</v>
      </c>
      <c r="D28" s="160">
        <v>43157</v>
      </c>
      <c r="E28" s="155" t="s">
        <v>170</v>
      </c>
      <c r="F28" s="155">
        <v>4017</v>
      </c>
      <c r="G28" s="215">
        <v>62118</v>
      </c>
      <c r="H28" s="163">
        <v>6194781.1399999997</v>
      </c>
      <c r="I28" s="168">
        <v>12</v>
      </c>
      <c r="J28" s="163">
        <f>977111405.72-160405242.36</f>
        <v>816706163.36000001</v>
      </c>
      <c r="K28" s="53">
        <v>43203</v>
      </c>
      <c r="L28" s="92">
        <v>43203</v>
      </c>
    </row>
    <row r="29" spans="1:12" ht="23.25" customHeight="1" x14ac:dyDescent="0.25">
      <c r="A29" s="176">
        <f t="shared" si="0"/>
        <v>33</v>
      </c>
      <c r="B29" s="216" t="s">
        <v>171</v>
      </c>
      <c r="C29" s="155">
        <v>901017447</v>
      </c>
      <c r="D29" s="160">
        <v>43157</v>
      </c>
      <c r="E29" s="155" t="s">
        <v>172</v>
      </c>
      <c r="F29" s="155">
        <v>3917</v>
      </c>
      <c r="G29" s="215">
        <v>62218</v>
      </c>
      <c r="H29" s="167">
        <v>7747135.2699999996</v>
      </c>
      <c r="I29" s="168">
        <v>9</v>
      </c>
      <c r="J29" s="167">
        <v>56166730.689999998</v>
      </c>
      <c r="K29" s="36">
        <v>43203</v>
      </c>
      <c r="L29" s="174">
        <v>43203</v>
      </c>
    </row>
    <row r="30" spans="1:12" ht="23.25" customHeight="1" x14ac:dyDescent="0.25">
      <c r="A30" s="176">
        <f t="shared" si="0"/>
        <v>34</v>
      </c>
      <c r="B30" s="164" t="s">
        <v>173</v>
      </c>
      <c r="C30" s="155">
        <v>901086911</v>
      </c>
      <c r="D30" s="160">
        <v>43158</v>
      </c>
      <c r="E30" s="164" t="s">
        <v>174</v>
      </c>
      <c r="F30" s="161">
        <v>164817</v>
      </c>
      <c r="G30" s="172">
        <v>62318</v>
      </c>
      <c r="H30" s="217">
        <v>7676805.8099999996</v>
      </c>
      <c r="I30" s="168" t="s">
        <v>175</v>
      </c>
      <c r="J30" s="218">
        <f>1005661561.28-M30</f>
        <v>1005661561.28</v>
      </c>
      <c r="K30" s="36">
        <v>43203</v>
      </c>
      <c r="L30" s="174">
        <v>43203</v>
      </c>
    </row>
    <row r="31" spans="1:12" ht="23.25" customHeight="1" x14ac:dyDescent="0.25">
      <c r="A31" s="176">
        <f t="shared" si="0"/>
        <v>35</v>
      </c>
      <c r="B31" s="159" t="s">
        <v>176</v>
      </c>
      <c r="C31" s="150">
        <v>901090421</v>
      </c>
      <c r="D31" s="160">
        <v>43158</v>
      </c>
      <c r="E31" s="159" t="s">
        <v>177</v>
      </c>
      <c r="F31" s="219">
        <v>182417</v>
      </c>
      <c r="G31" s="172">
        <v>62418</v>
      </c>
      <c r="H31" s="163">
        <v>8740772.5999999996</v>
      </c>
      <c r="I31" s="220">
        <v>7</v>
      </c>
      <c r="J31" s="152">
        <v>54744838.909999996</v>
      </c>
      <c r="K31" s="36">
        <v>43203</v>
      </c>
      <c r="L31" s="174">
        <v>43203</v>
      </c>
    </row>
    <row r="32" spans="1:12" ht="23.25" customHeight="1" x14ac:dyDescent="0.25">
      <c r="A32" s="176">
        <f t="shared" si="0"/>
        <v>36</v>
      </c>
      <c r="B32" s="221" t="s">
        <v>178</v>
      </c>
      <c r="C32" s="222">
        <v>901083477</v>
      </c>
      <c r="D32" s="160">
        <v>43158</v>
      </c>
      <c r="E32" s="155" t="s">
        <v>179</v>
      </c>
      <c r="F32" s="161">
        <v>148317</v>
      </c>
      <c r="G32" s="166">
        <v>64618</v>
      </c>
      <c r="H32" s="163">
        <v>2156787.11</v>
      </c>
      <c r="I32" s="168">
        <v>18</v>
      </c>
      <c r="J32" s="163">
        <f>288214867.51-(288214867.51*61.293579085238%)</f>
        <v>111557659.75734422</v>
      </c>
      <c r="K32" s="36">
        <v>43203</v>
      </c>
      <c r="L32" s="174">
        <v>43203</v>
      </c>
    </row>
    <row r="33" spans="1:12" ht="23.25" customHeight="1" x14ac:dyDescent="0.25">
      <c r="A33" s="176">
        <f t="shared" si="0"/>
        <v>37</v>
      </c>
      <c r="B33" s="214" t="s">
        <v>180</v>
      </c>
      <c r="C33" s="155">
        <v>901067862</v>
      </c>
      <c r="D33" s="160">
        <v>43158</v>
      </c>
      <c r="E33" s="171" t="s">
        <v>181</v>
      </c>
      <c r="F33" s="161">
        <v>69317</v>
      </c>
      <c r="G33" s="166">
        <v>63318</v>
      </c>
      <c r="H33" s="167">
        <v>1443364.43</v>
      </c>
      <c r="I33" s="223">
        <v>21</v>
      </c>
      <c r="J33" s="167">
        <f>325567306.11-(325567306.11*20%)</f>
        <v>260453844.88800001</v>
      </c>
      <c r="K33" s="53">
        <v>43203</v>
      </c>
      <c r="L33" s="92">
        <v>43203</v>
      </c>
    </row>
    <row r="34" spans="1:12" ht="23.25" customHeight="1" x14ac:dyDescent="0.25">
      <c r="A34" s="176">
        <f t="shared" si="0"/>
        <v>38</v>
      </c>
      <c r="B34" s="224" t="s">
        <v>182</v>
      </c>
      <c r="C34" s="225" t="s">
        <v>183</v>
      </c>
      <c r="D34" s="160">
        <v>43158</v>
      </c>
      <c r="E34" s="226" t="s">
        <v>184</v>
      </c>
      <c r="F34" s="227">
        <v>69717</v>
      </c>
      <c r="G34" s="228">
        <v>63418</v>
      </c>
      <c r="H34" s="229">
        <v>4096898.67</v>
      </c>
      <c r="I34" s="230">
        <v>220</v>
      </c>
      <c r="J34" s="229">
        <v>25659523.219999999</v>
      </c>
      <c r="K34" s="36">
        <v>43203</v>
      </c>
      <c r="L34" s="174">
        <v>43203</v>
      </c>
    </row>
    <row r="35" spans="1:12" ht="23.25" customHeight="1" x14ac:dyDescent="0.25">
      <c r="A35" s="176">
        <f t="shared" si="0"/>
        <v>39</v>
      </c>
      <c r="B35" s="164" t="s">
        <v>185</v>
      </c>
      <c r="C35" s="155">
        <v>901085020</v>
      </c>
      <c r="D35" s="160">
        <v>43158</v>
      </c>
      <c r="E35" s="164" t="s">
        <v>186</v>
      </c>
      <c r="F35" s="161">
        <v>161317</v>
      </c>
      <c r="G35" s="172">
        <v>63518</v>
      </c>
      <c r="H35" s="231">
        <v>0</v>
      </c>
      <c r="I35" s="232">
        <v>13</v>
      </c>
      <c r="J35" s="153">
        <f>373738612.83-186869306.42</f>
        <v>186869306.41</v>
      </c>
      <c r="K35" s="53">
        <v>43203</v>
      </c>
      <c r="L35" s="92">
        <v>43203</v>
      </c>
    </row>
    <row r="36" spans="1:12" ht="23.25" customHeight="1" x14ac:dyDescent="0.25">
      <c r="A36" s="176">
        <f t="shared" si="0"/>
        <v>40</v>
      </c>
      <c r="B36" s="164" t="s">
        <v>187</v>
      </c>
      <c r="C36" s="155">
        <v>901085110</v>
      </c>
      <c r="D36" s="160">
        <v>43158</v>
      </c>
      <c r="E36" s="164" t="s">
        <v>188</v>
      </c>
      <c r="F36" s="161">
        <v>159317</v>
      </c>
      <c r="G36" s="166">
        <v>63618</v>
      </c>
      <c r="H36" s="163">
        <v>0</v>
      </c>
      <c r="I36" s="233">
        <v>4</v>
      </c>
      <c r="J36" s="153">
        <v>20568201.010000002</v>
      </c>
      <c r="K36" s="36">
        <v>43203</v>
      </c>
      <c r="L36" s="174">
        <v>43203</v>
      </c>
    </row>
    <row r="37" spans="1:12" ht="23.25" customHeight="1" x14ac:dyDescent="0.25">
      <c r="A37" s="176">
        <f t="shared" si="0"/>
        <v>41</v>
      </c>
      <c r="B37" s="234" t="s">
        <v>189</v>
      </c>
      <c r="C37" s="155">
        <v>901016729</v>
      </c>
      <c r="D37" s="160">
        <v>43158</v>
      </c>
      <c r="E37" s="155" t="s">
        <v>190</v>
      </c>
      <c r="F37" s="155">
        <v>3317</v>
      </c>
      <c r="G37" s="166">
        <v>63718</v>
      </c>
      <c r="H37" s="163">
        <v>9147535.25</v>
      </c>
      <c r="I37" s="168">
        <v>10</v>
      </c>
      <c r="J37" s="235">
        <f>1455601546.58-(1455601546.58)*0.5</f>
        <v>727800773.28999996</v>
      </c>
      <c r="K37" s="36">
        <v>43203</v>
      </c>
      <c r="L37" s="174">
        <v>43203</v>
      </c>
    </row>
    <row r="38" spans="1:12" ht="23.25" customHeight="1" x14ac:dyDescent="0.25">
      <c r="A38" s="176">
        <f t="shared" si="0"/>
        <v>42</v>
      </c>
      <c r="B38" s="214" t="s">
        <v>191</v>
      </c>
      <c r="C38" s="155">
        <v>901016878</v>
      </c>
      <c r="D38" s="160">
        <v>43158</v>
      </c>
      <c r="E38" s="155" t="s">
        <v>192</v>
      </c>
      <c r="F38" s="236">
        <v>3417</v>
      </c>
      <c r="G38" s="166" t="s">
        <v>193</v>
      </c>
      <c r="H38" s="163">
        <v>10068211.390000001</v>
      </c>
      <c r="I38" s="233">
        <v>12</v>
      </c>
      <c r="J38" s="163">
        <v>72994632.609999999</v>
      </c>
      <c r="K38" s="36">
        <v>43206</v>
      </c>
      <c r="L38" s="174">
        <v>43206</v>
      </c>
    </row>
    <row r="39" spans="1:12" ht="23.25" customHeight="1" x14ac:dyDescent="0.25">
      <c r="A39" s="176">
        <f t="shared" si="0"/>
        <v>43</v>
      </c>
      <c r="B39" s="237" t="s">
        <v>194</v>
      </c>
      <c r="C39" s="155">
        <v>79508558</v>
      </c>
      <c r="D39" s="160">
        <v>43158</v>
      </c>
      <c r="E39" s="238" t="s">
        <v>195</v>
      </c>
      <c r="F39" s="161">
        <v>146617</v>
      </c>
      <c r="G39" s="166">
        <v>64718</v>
      </c>
      <c r="H39" s="167">
        <v>3167106.77</v>
      </c>
      <c r="I39" s="168">
        <v>583</v>
      </c>
      <c r="J39" s="163">
        <v>19836089.739999998</v>
      </c>
      <c r="K39" s="36">
        <v>43206</v>
      </c>
      <c r="L39" s="174">
        <v>43206</v>
      </c>
    </row>
    <row r="40" spans="1:12" ht="23.25" customHeight="1" x14ac:dyDescent="0.25">
      <c r="A40" s="114">
        <f t="shared" si="0"/>
        <v>44</v>
      </c>
      <c r="B40" s="239" t="s">
        <v>196</v>
      </c>
      <c r="C40" s="240">
        <v>901022873</v>
      </c>
      <c r="D40" s="241">
        <v>43159</v>
      </c>
      <c r="E40" s="242" t="s">
        <v>197</v>
      </c>
      <c r="F40" s="243">
        <v>2317</v>
      </c>
      <c r="G40" s="138">
        <v>66718</v>
      </c>
      <c r="H40" s="167">
        <f>3029590.91+30502482.81</f>
        <v>33532073.719999999</v>
      </c>
      <c r="I40" s="232" t="s">
        <v>198</v>
      </c>
      <c r="J40" s="163">
        <f>818256434.39-409128217.19</f>
        <v>409128217.19999999</v>
      </c>
      <c r="K40" s="36">
        <v>43206</v>
      </c>
      <c r="L40" s="174">
        <v>43206</v>
      </c>
    </row>
    <row r="41" spans="1:12" ht="23.25" customHeight="1" x14ac:dyDescent="0.25">
      <c r="A41" s="115"/>
      <c r="B41" s="239" t="s">
        <v>199</v>
      </c>
      <c r="C41" s="244"/>
      <c r="D41" s="245"/>
      <c r="E41" s="242" t="s">
        <v>197</v>
      </c>
      <c r="F41" s="243">
        <v>248217</v>
      </c>
      <c r="G41" s="215">
        <v>66818</v>
      </c>
      <c r="H41" s="167">
        <v>8540030.9199999999</v>
      </c>
      <c r="I41" s="168">
        <v>36</v>
      </c>
      <c r="J41" s="167">
        <v>53487562.060000002</v>
      </c>
      <c r="K41" s="36">
        <v>43206</v>
      </c>
      <c r="L41" s="174">
        <v>43206</v>
      </c>
    </row>
    <row r="42" spans="1:12" ht="23.25" customHeight="1" x14ac:dyDescent="0.25">
      <c r="A42" s="176">
        <f>A40+1</f>
        <v>45</v>
      </c>
      <c r="B42" s="237" t="s">
        <v>200</v>
      </c>
      <c r="C42" s="155">
        <v>800242107</v>
      </c>
      <c r="D42" s="165">
        <v>43161</v>
      </c>
      <c r="E42" s="238" t="s">
        <v>125</v>
      </c>
      <c r="F42" s="246">
        <v>86817</v>
      </c>
      <c r="G42" s="166">
        <v>68518</v>
      </c>
      <c r="H42" s="167">
        <v>5697357.7699999996</v>
      </c>
      <c r="I42" s="247">
        <v>731</v>
      </c>
      <c r="J42" s="167">
        <f>685765981.34-514324486.01</f>
        <v>171441495.33000004</v>
      </c>
      <c r="K42" s="36">
        <v>43210</v>
      </c>
      <c r="L42" s="174">
        <v>43210</v>
      </c>
    </row>
    <row r="43" spans="1:12" ht="23.25" customHeight="1" x14ac:dyDescent="0.25">
      <c r="A43" s="176">
        <f>A42+1</f>
        <v>46</v>
      </c>
      <c r="B43" s="248" t="s">
        <v>201</v>
      </c>
      <c r="C43" s="155">
        <v>890116722</v>
      </c>
      <c r="D43" s="165">
        <v>43161</v>
      </c>
      <c r="E43" s="242" t="s">
        <v>127</v>
      </c>
      <c r="F43" s="246">
        <v>69517</v>
      </c>
      <c r="G43" s="166">
        <v>68818</v>
      </c>
      <c r="H43" s="167">
        <v>5663998.71</v>
      </c>
      <c r="I43" s="223">
        <v>2975</v>
      </c>
      <c r="J43" s="163">
        <v>34471633.850000001</v>
      </c>
      <c r="K43" s="36">
        <v>43210</v>
      </c>
      <c r="L43" s="174">
        <v>43210</v>
      </c>
    </row>
    <row r="44" spans="1:12" ht="23.25" customHeight="1" x14ac:dyDescent="0.25">
      <c r="A44" s="176">
        <f t="shared" ref="A44:A47" si="1">A43+1</f>
        <v>47</v>
      </c>
      <c r="B44" s="234" t="s">
        <v>202</v>
      </c>
      <c r="C44" s="155">
        <v>800242107</v>
      </c>
      <c r="D44" s="160">
        <v>43161</v>
      </c>
      <c r="E44" s="155" t="s">
        <v>125</v>
      </c>
      <c r="F44" s="155">
        <v>2517</v>
      </c>
      <c r="G44" s="166" t="s">
        <v>203</v>
      </c>
      <c r="H44" s="163">
        <v>9188412.5099999998</v>
      </c>
      <c r="I44" s="168">
        <v>733</v>
      </c>
      <c r="J44" s="235">
        <f>1404111798.99-(3822824594.62*15.3434051493388%)</f>
        <v>817560333.28888488</v>
      </c>
      <c r="K44" s="36">
        <v>43210</v>
      </c>
      <c r="L44" s="174">
        <v>43210</v>
      </c>
    </row>
    <row r="45" spans="1:12" ht="23.25" customHeight="1" x14ac:dyDescent="0.25">
      <c r="A45" s="176">
        <f t="shared" si="1"/>
        <v>48</v>
      </c>
      <c r="B45" s="155" t="s">
        <v>204</v>
      </c>
      <c r="C45" s="155">
        <v>901031126</v>
      </c>
      <c r="D45" s="160">
        <v>43161</v>
      </c>
      <c r="E45" s="155" t="s">
        <v>205</v>
      </c>
      <c r="F45" s="155">
        <v>2717</v>
      </c>
      <c r="G45" s="166">
        <v>69118</v>
      </c>
      <c r="H45" s="167">
        <v>11520663.27</v>
      </c>
      <c r="I45" s="249">
        <v>5</v>
      </c>
      <c r="J45" s="250">
        <v>83524808.689999998</v>
      </c>
      <c r="K45" s="36">
        <v>43210</v>
      </c>
      <c r="L45" s="174">
        <v>43210</v>
      </c>
    </row>
    <row r="46" spans="1:12" ht="23.25" customHeight="1" x14ac:dyDescent="0.25">
      <c r="A46" s="176">
        <f t="shared" si="1"/>
        <v>49</v>
      </c>
      <c r="B46" s="77" t="s">
        <v>206</v>
      </c>
      <c r="C46" s="251">
        <v>830119276</v>
      </c>
      <c r="D46" s="52">
        <v>43163</v>
      </c>
      <c r="E46" s="78" t="s">
        <v>24</v>
      </c>
      <c r="F46" s="148">
        <v>245917</v>
      </c>
      <c r="G46" s="252">
        <v>70318</v>
      </c>
      <c r="H46" s="253">
        <v>1667443.8</v>
      </c>
      <c r="I46" s="254">
        <v>2037</v>
      </c>
      <c r="J46" s="255">
        <v>10443464.07</v>
      </c>
      <c r="K46" s="35">
        <v>43210</v>
      </c>
      <c r="L46" s="100">
        <v>43210</v>
      </c>
    </row>
    <row r="47" spans="1:12" ht="23.25" customHeight="1" x14ac:dyDescent="0.25">
      <c r="A47" s="261">
        <f t="shared" si="1"/>
        <v>50</v>
      </c>
      <c r="B47" s="248" t="s">
        <v>146</v>
      </c>
      <c r="C47" s="155">
        <v>800141397</v>
      </c>
      <c r="D47" s="165">
        <v>43163</v>
      </c>
      <c r="E47" s="242" t="s">
        <v>147</v>
      </c>
      <c r="F47" s="243">
        <v>148217</v>
      </c>
      <c r="G47" s="166">
        <v>34418</v>
      </c>
      <c r="H47" s="163">
        <v>0</v>
      </c>
      <c r="I47" s="256" t="s">
        <v>148</v>
      </c>
      <c r="J47" s="257">
        <f>3982704000-1991352000</f>
        <v>1991352000</v>
      </c>
      <c r="K47" s="36">
        <v>43210</v>
      </c>
      <c r="L47" s="174">
        <v>43210</v>
      </c>
    </row>
  </sheetData>
  <mergeCells count="14">
    <mergeCell ref="B15:K15"/>
    <mergeCell ref="A19:A20"/>
    <mergeCell ref="H19:H20"/>
    <mergeCell ref="I19:I20"/>
    <mergeCell ref="A23:A25"/>
    <mergeCell ref="A40:A41"/>
    <mergeCell ref="C40:C41"/>
    <mergeCell ref="D40:D41"/>
    <mergeCell ref="A1:K1"/>
    <mergeCell ref="A2:K2"/>
    <mergeCell ref="A3:K3"/>
    <mergeCell ref="A5:K5"/>
    <mergeCell ref="A7:K7"/>
    <mergeCell ref="A8:H8"/>
  </mergeCells>
  <conditionalFormatting sqref="J26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27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8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39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32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40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43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gstos grles vig 2018</vt:lpstr>
      <vt:lpstr>gstos grles SSF vig 2018</vt:lpstr>
      <vt:lpstr>gstos personal vig 2018</vt:lpstr>
      <vt:lpstr>Inversión vig 2018</vt:lpstr>
      <vt:lpstr>Reserva Psptal 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2018-05-03T17:00:28Z</dcterms:modified>
</cp:coreProperties>
</file>